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0730" windowHeight="11760" tabRatio="500"/>
  </bookViews>
  <sheets>
    <sheet name="READ THIS FIRST" sheetId="7" r:id="rId1"/>
    <sheet name="Flow Diagram" sheetId="1" r:id="rId2"/>
    <sheet name="IS-BS Model" sheetId="2" r:id="rId3"/>
    <sheet name="Q1 Financial Statements" sheetId="8" r:id="rId4"/>
    <sheet name="Cost of Capital" sheetId="5" r:id="rId5"/>
    <sheet name="Q2-Q6 Equity Valuation" sheetId="6" r:id="rId6"/>
    <sheet name="Q7-Q8 Debt vs Equity Financing" sheetId="3" r:id="rId7"/>
  </sheets>
  <definedNames>
    <definedName name="ANNFV" localSheetId="6">#REF!</definedName>
    <definedName name="ANNFV">#REF!</definedName>
    <definedName name="ANNPV" localSheetId="6">#REF!</definedName>
    <definedName name="ANNPV">#REF!</definedName>
    <definedName name="AUTOMATE" localSheetId="6">#REF!</definedName>
    <definedName name="AUTOMATE">#REF!</definedName>
    <definedName name="FVLUMP">#N/A</definedName>
    <definedName name="PVLUMP">#N/A</definedName>
    <definedName name="xxx" localSheetId="6">#REF!</definedName>
    <definedName name="xxx">#REF!</definedName>
    <definedName name="xxxxxx" localSheetId="6">#REF!</definedName>
    <definedName name="xxxxxx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6"/>
  <c r="H40"/>
  <c r="H41"/>
  <c r="H39"/>
  <c r="B30"/>
  <c r="B32"/>
  <c r="B27"/>
  <c r="D24"/>
  <c r="C22"/>
  <c r="D22"/>
  <c r="D21"/>
  <c r="C21"/>
  <c r="B51" i="3"/>
  <c r="D18" i="6"/>
  <c r="C18"/>
  <c r="C3"/>
  <c r="D34" i="8"/>
  <c r="D49"/>
  <c r="C34"/>
  <c r="C49"/>
  <c r="B34"/>
  <c r="B49"/>
  <c r="C60"/>
  <c r="D60"/>
  <c r="E60"/>
  <c r="F60"/>
  <c r="G60"/>
  <c r="H60"/>
  <c r="E49"/>
  <c r="E34"/>
  <c r="F49"/>
  <c r="F55"/>
  <c r="F62"/>
  <c r="G49"/>
  <c r="H49"/>
  <c r="C55"/>
  <c r="D55"/>
  <c r="G55"/>
  <c r="H55"/>
  <c r="B55"/>
  <c r="C62"/>
  <c r="D62"/>
  <c r="G62"/>
  <c r="B60"/>
  <c r="C38"/>
  <c r="E38"/>
  <c r="F34"/>
  <c r="G34"/>
  <c r="G38"/>
  <c r="H34"/>
  <c r="H38"/>
  <c r="B38"/>
  <c r="C8"/>
  <c r="C15"/>
  <c r="C17"/>
  <c r="G8"/>
  <c r="G15"/>
  <c r="G17"/>
  <c r="G26"/>
  <c r="D15"/>
  <c r="D8"/>
  <c r="D17"/>
  <c r="E15"/>
  <c r="F15"/>
  <c r="H15"/>
  <c r="H8"/>
  <c r="H17"/>
  <c r="H26"/>
  <c r="B15"/>
  <c r="E8"/>
  <c r="F8"/>
  <c r="B8"/>
  <c r="H4"/>
  <c r="C4"/>
  <c r="D4"/>
  <c r="E4"/>
  <c r="F4"/>
  <c r="C5"/>
  <c r="D5"/>
  <c r="E5"/>
  <c r="F5"/>
  <c r="G5"/>
  <c r="H5"/>
  <c r="B57" i="6"/>
  <c r="C57"/>
  <c r="D57"/>
  <c r="E57"/>
  <c r="B56"/>
  <c r="C56"/>
  <c r="D56"/>
  <c r="E56"/>
  <c r="B55"/>
  <c r="C55"/>
  <c r="D55"/>
  <c r="E55"/>
  <c r="B54"/>
  <c r="C54"/>
  <c r="D54"/>
  <c r="E54"/>
  <c r="C20"/>
  <c r="C23"/>
  <c r="C25"/>
  <c r="B28"/>
  <c r="B17"/>
  <c r="C17"/>
  <c r="D17"/>
  <c r="B16"/>
  <c r="C16"/>
  <c r="D16"/>
  <c r="C4"/>
  <c r="D4"/>
  <c r="D3"/>
  <c r="B7" i="5"/>
  <c r="B14"/>
  <c r="B15"/>
  <c r="B52" i="3"/>
  <c r="B22"/>
  <c r="D22"/>
  <c r="D23"/>
  <c r="C50"/>
  <c r="C52"/>
  <c r="C55"/>
  <c r="C51"/>
  <c r="C67"/>
  <c r="D67"/>
  <c r="B69"/>
  <c r="C69"/>
  <c r="C64"/>
  <c r="C66"/>
  <c r="B64"/>
  <c r="B66"/>
  <c r="B67"/>
  <c r="B16"/>
  <c r="D16"/>
  <c r="B17"/>
  <c r="D17"/>
  <c r="C16"/>
  <c r="E16"/>
  <c r="E17"/>
  <c r="E22"/>
  <c r="E23"/>
  <c r="B18"/>
  <c r="C18"/>
  <c r="C17"/>
  <c r="C22"/>
  <c r="D43"/>
  <c r="C43"/>
  <c r="B17" i="5"/>
  <c r="B68" i="3"/>
  <c r="B70"/>
  <c r="E19"/>
  <c r="D19"/>
  <c r="D20"/>
  <c r="D21"/>
  <c r="D24"/>
  <c r="D45"/>
  <c r="B50"/>
  <c r="B54"/>
  <c r="B19"/>
  <c r="B20"/>
  <c r="C19"/>
  <c r="C20"/>
  <c r="C68"/>
  <c r="E25"/>
  <c r="C25"/>
  <c r="B25"/>
  <c r="B55"/>
  <c r="E20"/>
  <c r="E21"/>
  <c r="E24"/>
  <c r="C45"/>
  <c r="C70"/>
  <c r="D69"/>
  <c r="D25"/>
  <c r="D20" i="6"/>
  <c r="D23"/>
  <c r="D25"/>
  <c r="D38" i="8"/>
  <c r="D26"/>
  <c r="E55"/>
  <c r="E62"/>
  <c r="B17"/>
  <c r="E17"/>
  <c r="C26"/>
  <c r="F38"/>
  <c r="B62"/>
  <c r="F17"/>
  <c r="C21" i="3"/>
  <c r="C24"/>
  <c r="C44"/>
  <c r="B56"/>
  <c r="C54"/>
  <c r="C56"/>
  <c r="B21"/>
  <c r="B24"/>
  <c r="D44"/>
  <c r="B57"/>
  <c r="B29" i="6"/>
  <c r="B31"/>
  <c r="B33"/>
  <c r="F26" i="8"/>
  <c r="B26"/>
  <c r="E26"/>
  <c r="D64" i="3"/>
  <c r="D66"/>
  <c r="D68"/>
  <c r="D70"/>
  <c r="B58"/>
  <c r="B59"/>
  <c r="C57"/>
  <c r="C58"/>
  <c r="C59"/>
</calcChain>
</file>

<file path=xl/sharedStrings.xml><?xml version="1.0" encoding="utf-8"?>
<sst xmlns="http://schemas.openxmlformats.org/spreadsheetml/2006/main" count="438" uniqueCount="357">
  <si>
    <t>THUMBNAIL SKETCH:</t>
  </si>
  <si>
    <t>FINANCING</t>
  </si>
  <si>
    <t>DEBT  EQUITY</t>
  </si>
  <si>
    <t>BRIEF ANALYSIS</t>
  </si>
  <si>
    <t>DEBT</t>
  </si>
  <si>
    <t>DUPONT RATIOS</t>
  </si>
  <si>
    <t>HISTORICAL RATIOS</t>
  </si>
  <si>
    <t>I/S &amp; B/S FORECAST</t>
  </si>
  <si>
    <t>EFN</t>
  </si>
  <si>
    <t>TIE</t>
  </si>
  <si>
    <t>NORMAL DEBT RATIO</t>
  </si>
  <si>
    <t>WORKING CAPITAL</t>
  </si>
  <si>
    <t>I/S, B/S, &amp; RATIOS</t>
  </si>
  <si>
    <t>EQUITY</t>
  </si>
  <si>
    <t>STOCK PRICE</t>
  </si>
  <si>
    <t>EBIT CHART</t>
  </si>
  <si>
    <t>MKT CAP</t>
  </si>
  <si>
    <t>EXTENDED ANALYSIS</t>
  </si>
  <si>
    <t>FULL RATIOS</t>
  </si>
  <si>
    <t xml:space="preserve">   LIQUIDITY</t>
  </si>
  <si>
    <t>income</t>
  </si>
  <si>
    <t>risk</t>
  </si>
  <si>
    <t>control</t>
  </si>
  <si>
    <t>mktblty</t>
  </si>
  <si>
    <t>flexblty</t>
  </si>
  <si>
    <t>timing</t>
  </si>
  <si>
    <t xml:space="preserve">   LEVERAGE</t>
  </si>
  <si>
    <t xml:space="preserve">   ASSET USE</t>
  </si>
  <si>
    <t xml:space="preserve"> </t>
  </si>
  <si>
    <t xml:space="preserve">   PROFITABILITY</t>
  </si>
  <si>
    <t xml:space="preserve">   VALUATION</t>
  </si>
  <si>
    <t xml:space="preserve">   GROWTH</t>
  </si>
  <si>
    <t>CAPITAL BUDGETING</t>
  </si>
  <si>
    <t>OP &amp; CAP NATCF, NPV, IRR, PAYBACK</t>
  </si>
  <si>
    <t>ANALYSIS STEPS:</t>
  </si>
  <si>
    <t>1-HISTORICAL RATIOS</t>
  </si>
  <si>
    <t>2-K-WACC</t>
  </si>
  <si>
    <t>3-CAPITAL BUDGETING</t>
  </si>
  <si>
    <r>
      <t>4-FORECAST &amp;</t>
    </r>
    <r>
      <rPr>
        <sz val="12"/>
        <color indexed="10"/>
        <rFont val="Arial"/>
        <family val="2"/>
      </rPr>
      <t xml:space="preserve"> EFN</t>
    </r>
  </si>
  <si>
    <t>K-WACC</t>
  </si>
  <si>
    <t>5-EQUITY VALUATION</t>
  </si>
  <si>
    <t>6-FINANCING</t>
  </si>
  <si>
    <t>VALUATION</t>
  </si>
  <si>
    <t>ENTERPRISE VALUE USING FREE CASH FLOW</t>
  </si>
  <si>
    <t>MARKET MULTIPLES: P/E, MV/BV, REV, EBIT</t>
  </si>
  <si>
    <t>INCOME STATEMENT</t>
  </si>
  <si>
    <t xml:space="preserve">                                       BALANCE SHEET</t>
  </si>
  <si>
    <t xml:space="preserve">WORKING CAPITAL </t>
  </si>
  <si>
    <t>Revenue</t>
  </si>
  <si>
    <t>ASSETS</t>
  </si>
  <si>
    <t>LIABILITIES AND EQUITY</t>
  </si>
  <si>
    <r>
      <t>change</t>
    </r>
    <r>
      <rPr>
        <sz val="12"/>
        <rFont val="Arial"/>
        <family val="2"/>
      </rPr>
      <t>s spontaneously</t>
    </r>
    <r>
      <rPr>
        <sz val="12"/>
        <rFont val="Arial"/>
        <family val="2"/>
      </rPr>
      <t xml:space="preserve"> with revenue</t>
    </r>
  </si>
  <si>
    <t>Cost of sales</t>
  </si>
  <si>
    <t>Current assets</t>
  </si>
  <si>
    <t>Current liabilities</t>
  </si>
  <si>
    <t xml:space="preserve">   ?what levels of ca, cl, s-t loans?</t>
  </si>
  <si>
    <t>Gross profit</t>
  </si>
  <si>
    <t xml:space="preserve">Cash </t>
  </si>
  <si>
    <t>Trade payables</t>
  </si>
  <si>
    <t>Other operating income</t>
  </si>
  <si>
    <t>Investments</t>
  </si>
  <si>
    <t>Other accruals</t>
  </si>
  <si>
    <t xml:space="preserve">   ?which projects to accept?</t>
  </si>
  <si>
    <t>Other operating expenses</t>
  </si>
  <si>
    <t>Trade receivables</t>
  </si>
  <si>
    <t>Tax liabilities</t>
  </si>
  <si>
    <t xml:space="preserve">   Total cost and expenses</t>
  </si>
  <si>
    <t>Inventories</t>
  </si>
  <si>
    <t>Short-term loans, leases</t>
  </si>
  <si>
    <t xml:space="preserve">  ?how much debt capacity?</t>
  </si>
  <si>
    <t>Operating profit (EBIT)</t>
  </si>
  <si>
    <t>Non-current assets</t>
  </si>
  <si>
    <t>Non-current liabilities</t>
  </si>
  <si>
    <t>Interest, finance costs</t>
    <phoneticPr fontId="0" type="noConversion"/>
  </si>
  <si>
    <t>Property, plant &amp; equipment</t>
  </si>
  <si>
    <t>Loans, debt, leases due after 1 year</t>
  </si>
  <si>
    <t>Profit before tax</t>
  </si>
  <si>
    <t>Investment property</t>
  </si>
  <si>
    <t>Retirement benefit obligation</t>
  </si>
  <si>
    <t>COST OF DEBT</t>
  </si>
  <si>
    <t>Income tax</t>
  </si>
  <si>
    <t>Goodwill</t>
  </si>
  <si>
    <t>Deferred tax liabilities</t>
  </si>
  <si>
    <t>Net profit after tax</t>
  </si>
  <si>
    <t xml:space="preserve">   Total non-current liabilities</t>
  </si>
  <si>
    <t>Dividends</t>
  </si>
  <si>
    <t xml:space="preserve">                          K-WACC</t>
  </si>
  <si>
    <t>Reinvested in the business</t>
  </si>
  <si>
    <t>Stockholder's equity (Net worth)</t>
    <phoneticPr fontId="0" type="noConversion"/>
  </si>
  <si>
    <t>Preferred stock</t>
    <phoneticPr fontId="0" type="noConversion"/>
  </si>
  <si>
    <t>OPERATING LEVERAGE</t>
  </si>
  <si>
    <t>Common stock</t>
    <phoneticPr fontId="0" type="noConversion"/>
  </si>
  <si>
    <t>COST OF EQUITY</t>
  </si>
  <si>
    <t>Additional paid-in-capital</t>
    <phoneticPr fontId="0" type="noConversion"/>
  </si>
  <si>
    <t>FINANCIAL LEVERAGE</t>
  </si>
  <si>
    <t>Retained earnings</t>
    <phoneticPr fontId="0" type="noConversion"/>
  </si>
  <si>
    <t xml:space="preserve">CASH FLOW   </t>
  </si>
  <si>
    <t xml:space="preserve">   Total assets</t>
  </si>
  <si>
    <t xml:space="preserve">   Total liabilities &amp; equity</t>
  </si>
  <si>
    <t>COST OF CAPITAL</t>
  </si>
  <si>
    <t>Inputs:</t>
  </si>
  <si>
    <t>External Financing Needed</t>
  </si>
  <si>
    <t>from forecast</t>
    <phoneticPr fontId="0" type="noConversion"/>
  </si>
  <si>
    <t xml:space="preserve">Existing Common Shares </t>
  </si>
  <si>
    <t>from company info</t>
    <phoneticPr fontId="0" type="noConversion"/>
  </si>
  <si>
    <t xml:space="preserve">Existing Long-Term Debt </t>
  </si>
  <si>
    <t>from most recent historical balance sheet</t>
  </si>
  <si>
    <t>Interest Rate on Existing Debt</t>
  </si>
  <si>
    <t xml:space="preserve">Interest Rate on New Debt </t>
  </si>
  <si>
    <t>given</t>
    <phoneticPr fontId="0" type="noConversion"/>
  </si>
  <si>
    <t>Boom EBIT</t>
  </si>
  <si>
    <t>arbitrarily above optimistic forecast</t>
  </si>
  <si>
    <t>Bust EBIT</t>
  </si>
  <si>
    <t>arbitrarily below pessimistic forecast</t>
  </si>
  <si>
    <t>Income Tax Rate</t>
  </si>
  <si>
    <t>from income statement</t>
    <phoneticPr fontId="0" type="noConversion"/>
  </si>
  <si>
    <t>Share Price</t>
  </si>
  <si>
    <t>from market info</t>
    <phoneticPr fontId="0" type="noConversion"/>
  </si>
  <si>
    <t xml:space="preserve">Equity </t>
  </si>
  <si>
    <t>Results:</t>
  </si>
  <si>
    <t xml:space="preserve">   IF DEBT IS USED</t>
  </si>
  <si>
    <t xml:space="preserve">  IF EQUITY IS USED</t>
  </si>
  <si>
    <t>BOOM</t>
  </si>
  <si>
    <t>BUST</t>
  </si>
  <si>
    <t>EBIT</t>
  </si>
  <si>
    <t>Interest expense - old</t>
  </si>
  <si>
    <t>Interest expense - new</t>
  </si>
  <si>
    <t>Net profit</t>
  </si>
  <si>
    <t>Shares</t>
  </si>
  <si>
    <t>Shares - new</t>
  </si>
  <si>
    <t>Earnings per share</t>
  </si>
  <si>
    <t>Coverage ratio</t>
  </si>
  <si>
    <t>debt EPS</t>
  </si>
  <si>
    <t>equity EPS</t>
  </si>
  <si>
    <t>Indifference point calculation:</t>
  </si>
  <si>
    <t>Debt</t>
  </si>
  <si>
    <t>Equity</t>
  </si>
  <si>
    <t>Common shares</t>
  </si>
  <si>
    <t>Income tax rate</t>
  </si>
  <si>
    <t>Interest expense</t>
  </si>
  <si>
    <t>Indifference EBIT</t>
  </si>
  <si>
    <t>EBT</t>
  </si>
  <si>
    <t>EAT</t>
  </si>
  <si>
    <t>EPS</t>
  </si>
  <si>
    <t>Indifference EPS</t>
  </si>
  <si>
    <t>Debt capacity calculation:</t>
  </si>
  <si>
    <t>Bust</t>
  </si>
  <si>
    <t>Boom</t>
  </si>
  <si>
    <t>Indiff.</t>
  </si>
  <si>
    <t>Interest coverage ratio per rating</t>
  </si>
  <si>
    <t>AVAILABLE FOR INTEREST</t>
  </si>
  <si>
    <t>Interest rate</t>
  </si>
  <si>
    <t>Credit rating</t>
  </si>
  <si>
    <t>AAA</t>
  </si>
  <si>
    <t>AA</t>
  </si>
  <si>
    <t>A</t>
  </si>
  <si>
    <t>BBB</t>
  </si>
  <si>
    <t>BB</t>
  </si>
  <si>
    <t>B</t>
  </si>
  <si>
    <t>CCC</t>
  </si>
  <si>
    <t>DEBT CAPACITY</t>
  </si>
  <si>
    <t>Interest coverage ratio</t>
  </si>
  <si>
    <t>Existing debt</t>
  </si>
  <si>
    <t>Debt ratio - approximate</t>
  </si>
  <si>
    <t>EXCESS DEBT CAPACITY</t>
  </si>
  <si>
    <t>YEAR</t>
  </si>
  <si>
    <t>COMPUTE WEIGHTED AVERAGE COST OF CAPITAL</t>
  </si>
  <si>
    <t>BASIC:</t>
  </si>
  <si>
    <t>Formula</t>
  </si>
  <si>
    <t>Equation</t>
  </si>
  <si>
    <t>COST OF DEBT:</t>
  </si>
  <si>
    <t xml:space="preserve">   Coupon Rate</t>
  </si>
  <si>
    <t>given</t>
  </si>
  <si>
    <t xml:space="preserve">   Marginal Tax Rate</t>
  </si>
  <si>
    <t xml:space="preserve">   Cost of Debt</t>
  </si>
  <si>
    <t>b5*(1-b6)</t>
  </si>
  <si>
    <t>k-d = I x (1- t)</t>
  </si>
  <si>
    <t xml:space="preserve">      weight of debt</t>
  </si>
  <si>
    <t xml:space="preserve"> </t>
    <phoneticPr fontId="0" type="noConversion"/>
  </si>
  <si>
    <t>d ÷ d+e</t>
  </si>
  <si>
    <t>COST OF EQUITY:</t>
  </si>
  <si>
    <t xml:space="preserve">   Risk-Free Rate</t>
  </si>
  <si>
    <r>
      <t xml:space="preserve">   </t>
    </r>
    <r>
      <rPr>
        <b/>
        <sz val="12"/>
        <rFont val="Arial"/>
        <family val="2"/>
      </rPr>
      <t xml:space="preserve">Equity </t>
    </r>
    <r>
      <rPr>
        <b/>
        <sz val="12"/>
        <rFont val="Arial"/>
        <family val="2"/>
      </rPr>
      <t>Risk Premium</t>
    </r>
  </si>
  <si>
    <t>R-m - R-f</t>
  </si>
  <si>
    <t xml:space="preserve">   Beta</t>
  </si>
  <si>
    <t xml:space="preserve">   Cost of Equity</t>
  </si>
  <si>
    <t>b11+(b13*b12)</t>
  </si>
  <si>
    <t>k-e = R-f + [ß x (R-m - R-f)]</t>
  </si>
  <si>
    <t xml:space="preserve">       weight of equity</t>
  </si>
  <si>
    <t>1-b8</t>
  </si>
  <si>
    <t>e ÷ d+e</t>
  </si>
  <si>
    <t>Weighted-Average Cost of Capital</t>
  </si>
  <si>
    <t>(b8*b7)+(b15*b14)</t>
  </si>
  <si>
    <t>(k-d x wt-d)+(k-e x wt-e)</t>
  </si>
  <si>
    <t>FREE-CASH-FLOW VALUATION OF EQUITY</t>
  </si>
  <si>
    <t>Assumptions:</t>
  </si>
  <si>
    <t>PERIOD</t>
  </si>
  <si>
    <t>Profit from operations (EBIT)</t>
  </si>
  <si>
    <t>Net working capital from balance sheet forecast</t>
    <phoneticPr fontId="0" type="noConversion"/>
  </si>
  <si>
    <t>Capital expenditures</t>
  </si>
  <si>
    <t>Long-term growth rate</t>
  </si>
  <si>
    <t>Wt-Avg. C of C (K-wacc)</t>
  </si>
  <si>
    <t>Market Value of Debt</t>
  </si>
  <si>
    <t>Number of Shares</t>
  </si>
  <si>
    <t>Redundant Assets</t>
    <phoneticPr fontId="0" type="noConversion"/>
  </si>
  <si>
    <t>+ Depreciation</t>
  </si>
  <si>
    <t>=Cash Flow from Operations (CFFO)</t>
  </si>
  <si>
    <t>+/- Change in Net Working Capital</t>
  </si>
  <si>
    <t>+/- Capital Expenditures</t>
  </si>
  <si>
    <t>=Free Cash Flow (FCF)</t>
  </si>
  <si>
    <t>+Terminal Value (TV)</t>
  </si>
  <si>
    <t>=Sum of FCF + TV</t>
  </si>
  <si>
    <t xml:space="preserve">  Present Value</t>
  </si>
  <si>
    <t>- Market Value of Debt</t>
  </si>
  <si>
    <t>+Redundant assets</t>
    <phoneticPr fontId="0" type="noConversion"/>
  </si>
  <si>
    <t xml:space="preserve">=Adjusted Value of Equity </t>
    <phoneticPr fontId="0" type="noConversion"/>
  </si>
  <si>
    <t xml:space="preserve">/  Number of Shares </t>
  </si>
  <si>
    <t>Value of Equity per Share</t>
  </si>
  <si>
    <t>MARKET MULTIPLES (COMPARABLES) VALUATION OF EQUITY</t>
  </si>
  <si>
    <t>Average</t>
  </si>
  <si>
    <t>Market Multiples of Peers</t>
  </si>
  <si>
    <t>Peer A</t>
  </si>
  <si>
    <t>Peer B</t>
  </si>
  <si>
    <t>Peer C</t>
  </si>
  <si>
    <t>Peer D</t>
  </si>
  <si>
    <t>Peer E</t>
  </si>
  <si>
    <t>Mkt Mult</t>
  </si>
  <si>
    <t>Price /revenue market multiple of peer company</t>
    <phoneticPr fontId="0" type="noConversion"/>
  </si>
  <si>
    <t>Price/EBITDA market multiple of peer company</t>
  </si>
  <si>
    <t>Price /Earnings market multiple of peer company</t>
  </si>
  <si>
    <t>Mkt Val of Eq/Book Val mkt mult of Equity of peer co</t>
  </si>
  <si>
    <t>Target company data</t>
    <phoneticPr fontId="0" type="noConversion"/>
  </si>
  <si>
    <t>Target company revenue</t>
    <phoneticPr fontId="0" type="noConversion"/>
  </si>
  <si>
    <t>Target company EBITDA</t>
    <phoneticPr fontId="0" type="noConversion"/>
  </si>
  <si>
    <t>Target company earnings (net income)</t>
    <phoneticPr fontId="0" type="noConversion"/>
  </si>
  <si>
    <t>Target company book value of equity</t>
    <phoneticPr fontId="0" type="noConversion"/>
  </si>
  <si>
    <t>Target company number of shares</t>
  </si>
  <si>
    <t>from col B</t>
    <phoneticPr fontId="0" type="noConversion"/>
  </si>
  <si>
    <t>from Col G</t>
  </si>
  <si>
    <t xml:space="preserve"> BxC</t>
    <phoneticPr fontId="0" type="noConversion"/>
  </si>
  <si>
    <t>C/B55</t>
    <phoneticPr fontId="0" type="noConversion"/>
  </si>
  <si>
    <t>Target Co</t>
  </si>
  <si>
    <t>Aggregate</t>
  </si>
  <si>
    <t>Per Share</t>
  </si>
  <si>
    <t>Valuation Calculations</t>
  </si>
  <si>
    <t>Data</t>
  </si>
  <si>
    <t>Valuation</t>
  </si>
  <si>
    <t>Valuation based on avg revenue market multiple</t>
    <phoneticPr fontId="0" type="noConversion"/>
  </si>
  <si>
    <t>Valuation based on avg EBITDA market multiple</t>
    <phoneticPr fontId="0" type="noConversion"/>
  </si>
  <si>
    <t>Valuation based on avg earnings market multiple</t>
    <phoneticPr fontId="0" type="noConversion"/>
  </si>
  <si>
    <t>Valuation based on avg book value market multiple</t>
    <phoneticPr fontId="0" type="noConversion"/>
  </si>
  <si>
    <t>Summary map</t>
  </si>
  <si>
    <t xml:space="preserve">   FREE CASH FLOW MODEL</t>
  </si>
  <si>
    <t xml:space="preserve">   REVENUE MARKET MULTIPLE</t>
  </si>
  <si>
    <t xml:space="preserve">   EBITDA MARKET MULTIPLE</t>
  </si>
  <si>
    <t xml:space="preserve">   EARNINGS MARKET MULTIPLE</t>
  </si>
  <si>
    <t xml:space="preserve">   BOOK VALUE MARKET MULTIPLE</t>
  </si>
  <si>
    <t>CURRENT MARKET PRICE</t>
  </si>
  <si>
    <t>Sales</t>
  </si>
  <si>
    <t>CGS</t>
  </si>
  <si>
    <t>GM</t>
  </si>
  <si>
    <t>Expenses</t>
  </si>
  <si>
    <t>Selling</t>
  </si>
  <si>
    <t>Admin</t>
  </si>
  <si>
    <t>Deprec</t>
  </si>
  <si>
    <t>R&amp;D</t>
  </si>
  <si>
    <t>Total Expenses</t>
  </si>
  <si>
    <t>Interest</t>
  </si>
  <si>
    <t>Taxes</t>
  </si>
  <si>
    <t>Gain on disposal of assets</t>
  </si>
  <si>
    <t xml:space="preserve">Net Income </t>
  </si>
  <si>
    <t>Assets</t>
  </si>
  <si>
    <t>Cash</t>
  </si>
  <si>
    <t>A/R</t>
  </si>
  <si>
    <t>R&amp;D tax credit rec</t>
  </si>
  <si>
    <t>Inventory</t>
  </si>
  <si>
    <t>Prepaid expenses</t>
  </si>
  <si>
    <t>Total Current Assets</t>
  </si>
  <si>
    <t>PPE - net</t>
  </si>
  <si>
    <t>Total Assets</t>
  </si>
  <si>
    <t>Current Liabilities</t>
  </si>
  <si>
    <t>Bank overdraft</t>
  </si>
  <si>
    <t>Short-term debt</t>
  </si>
  <si>
    <t>Taxes payable</t>
  </si>
  <si>
    <t>Current portion of LTD</t>
  </si>
  <si>
    <t>Deferred taxes</t>
  </si>
  <si>
    <t>Total Current Liabilities</t>
  </si>
  <si>
    <t>Long-Term Liabilities</t>
  </si>
  <si>
    <t>LTD</t>
  </si>
  <si>
    <t>Category D Shares</t>
  </si>
  <si>
    <t>Total Liabilities</t>
  </si>
  <si>
    <t>Shareholder's Equity</t>
  </si>
  <si>
    <t>Common stock</t>
  </si>
  <si>
    <t>Retailed Earnings</t>
  </si>
  <si>
    <t>Total Equity</t>
  </si>
  <si>
    <t>Total Liabilities &amp; Shareholder's Equity</t>
  </si>
  <si>
    <t>SEE FINANCIAL STATEMENT NOTES IN THE CASE</t>
  </si>
  <si>
    <t>hist.</t>
  </si>
  <si>
    <t>forecast</t>
  </si>
  <si>
    <t>Canadian $</t>
  </si>
  <si>
    <t>Future</t>
  </si>
  <si>
    <t>Current</t>
  </si>
  <si>
    <t>Liabilities &amp; Shareholder's Equity</t>
  </si>
  <si>
    <t>in thousands, rounding errior</t>
  </si>
  <si>
    <t>Accounts payable</t>
  </si>
  <si>
    <t>Case</t>
  </si>
  <si>
    <t>HEALTH CARE MANUFACTURING</t>
  </si>
  <si>
    <t>Learning Objectives</t>
  </si>
  <si>
    <t>Reading</t>
  </si>
  <si>
    <t>Questions</t>
  </si>
  <si>
    <t>SEE THE IS/BS MODEL &amp; FLOW DIAGRAM TABS -YOU ARE NOW WORKING WITH RATIOS, FORECASTS, VALUATION, POSSIBLY FINANCING</t>
  </si>
  <si>
    <t>and decision making techniques to size-up a business and make</t>
  </si>
  <si>
    <t>a recommendation about its value. This is a comprehensive</t>
  </si>
  <si>
    <t>case in the guise of an acquisition.</t>
  </si>
  <si>
    <t>Value the business from Mr. Thompson's (the owner) viewpoint, explaining fully.</t>
  </si>
  <si>
    <t>Should Mr. Thompson consider liquidating HCM instead of selling it? Defend your position.</t>
  </si>
  <si>
    <t xml:space="preserve">If HCM is sold at the price you recommend, calculate Mr. Thompson's IRR since buying the business in 1987, or, </t>
  </si>
  <si>
    <t>explain why it is not possible to do the calculation).</t>
  </si>
  <si>
    <t>As Haiping Sun, explain how Great Wall might structure the transaction, i.e., how can they raise the money to buy HCM?</t>
  </si>
  <si>
    <t>Value the business from the potential buyer's (Great Wall) viewpoint, considering the changes that it will make, explaining fully.</t>
  </si>
  <si>
    <t>As Haiping Sun, make a recommendation to the client Great Wall, about how much it should pay for HCM, explaining fully.</t>
  </si>
  <si>
    <t>ANSWER IN THE TABS AS LABELLED</t>
  </si>
  <si>
    <t xml:space="preserve">Q1- </t>
  </si>
  <si>
    <t>The Q1 tab reproduces HCM's financial statements and forecasts for your convenience.</t>
  </si>
  <si>
    <t>Cost of capital and valuation templates are provided for your convenience.</t>
  </si>
  <si>
    <t>Is HCM a target for a leveraged buyout? Explain your position based on calculating HCM's debt capacity?</t>
  </si>
  <si>
    <t>The Financing template is provided for your convenience.</t>
  </si>
  <si>
    <t>ANSWER Q1 HERE:</t>
  </si>
  <si>
    <t>ANSWER Q2 HERE:</t>
  </si>
  <si>
    <t>ANSWER Q3 HERE:</t>
  </si>
  <si>
    <t>ANSWER Q4 HERE:</t>
  </si>
  <si>
    <t>ANSWER Q6 HERE:</t>
  </si>
  <si>
    <t>ANSWER Q5 HERE:</t>
  </si>
  <si>
    <t>USE ANSWER BOXES BELOW STARTING AT ROW 69</t>
  </si>
  <si>
    <t>ANSWER Q7 HERE:</t>
  </si>
  <si>
    <t>ANSWER Q8 HERE:</t>
  </si>
  <si>
    <t>USE ANSWER BOXES BELOW STARTING AT ROW 74</t>
  </si>
  <si>
    <t>Current Tax</t>
  </si>
  <si>
    <t>Future Tax</t>
  </si>
  <si>
    <t>Sections of the Cohen finance book as necessary for review, and Guideline Solutions for previous weeks as necessary.</t>
  </si>
  <si>
    <t>point value is 27% of overall course grade</t>
  </si>
  <si>
    <t>At the end of the course, to apply financial analysis</t>
  </si>
  <si>
    <t>Size-up HCM using historical ratio analysis and a discussion of its business risk and financial risk.</t>
  </si>
  <si>
    <t>The changes it would make will change the cash flows.</t>
  </si>
  <si>
    <t>USE ANSWER BOX STARTING AT ROW 65</t>
  </si>
  <si>
    <t>= Valuation of Equity (Enterprise Value)</t>
  </si>
  <si>
    <t>EBIAT (EBIT after tax)</t>
  </si>
  <si>
    <t>Peer F</t>
  </si>
  <si>
    <t>use only those</t>
  </si>
  <si>
    <t>the case has data</t>
  </si>
  <si>
    <t>multiples for which</t>
  </si>
  <si>
    <t>total shares issued</t>
  </si>
  <si>
    <t>OPTIONAL</t>
  </si>
  <si>
    <t>Q8 IS  OPTIONAL</t>
  </si>
  <si>
    <t>See further instructions on the Q7-8 tab.</t>
  </si>
  <si>
    <t>If you want to answer this question, it will require review of the LBO Video item on the Wk7 Bb page. If you are not</t>
  </si>
  <si>
    <t>interested in LBO's, avoid this question. If you are interested, you can gain some points by putting in the extra time and effort.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</si>
</sst>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0.0_);\(0.0\)"/>
    <numFmt numFmtId="167" formatCode="[$€-2]\ #,##0.00"/>
    <numFmt numFmtId="168" formatCode="[$€-2]\ #,##0.00_);\([$€-2]\ #,##0.00\)"/>
  </numFmts>
  <fonts count="3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sz val="12"/>
      <color indexed="22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u/>
      <sz val="12"/>
      <color indexed="12"/>
      <name val="Arial"/>
      <family val="2"/>
    </font>
    <font>
      <u/>
      <sz val="10"/>
      <name val="Arial"/>
      <family val="2"/>
    </font>
    <font>
      <sz val="12"/>
      <color indexed="48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indexed="10"/>
      <name val="Calibri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2"/>
      <color rgb="FF0000FF"/>
      <name val="Arial"/>
    </font>
    <font>
      <sz val="12"/>
      <color rgb="FF3366FF"/>
      <name val="Arial"/>
    </font>
    <font>
      <sz val="12"/>
      <color theme="1"/>
      <name val="Arial"/>
    </font>
    <font>
      <b/>
      <sz val="14"/>
      <color rgb="FFFF0000"/>
      <name val="Arial"/>
    </font>
    <font>
      <b/>
      <sz val="12"/>
      <color rgb="FFFF0000"/>
      <name val="Calibri"/>
      <family val="2"/>
    </font>
    <font>
      <b/>
      <sz val="12"/>
      <color indexed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lightGrid">
        <bgColor indexed="10"/>
      </patternFill>
    </fill>
    <fill>
      <patternFill patternType="solid">
        <fgColor indexed="22"/>
        <bgColor indexed="64"/>
      </patternFill>
    </fill>
    <fill>
      <patternFill patternType="lightGrid">
        <bgColor indexed="22"/>
      </patternFill>
    </fill>
    <fill>
      <patternFill patternType="solid">
        <fgColor indexed="11"/>
        <bgColor indexed="64"/>
      </patternFill>
    </fill>
    <fill>
      <patternFill patternType="lightGrid">
        <bgColor indexed="11"/>
      </patternFill>
    </fill>
    <fill>
      <patternFill patternType="solid">
        <fgColor indexed="44"/>
        <bgColor indexed="64"/>
      </patternFill>
    </fill>
    <fill>
      <patternFill patternType="lightGrid">
        <bgColor indexed="44"/>
      </patternFill>
    </fill>
    <fill>
      <patternFill patternType="gray0625"/>
    </fill>
    <fill>
      <patternFill patternType="gray0625">
        <bgColor indexed="22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6" fillId="0" borderId="0"/>
    <xf numFmtId="0" fontId="16" fillId="0" borderId="0"/>
    <xf numFmtId="9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37">
    <xf numFmtId="0" fontId="0" fillId="0" borderId="0" xfId="0"/>
    <xf numFmtId="0" fontId="2" fillId="2" borderId="1" xfId="0" applyFont="1" applyFill="1" applyBorder="1"/>
    <xf numFmtId="0" fontId="3" fillId="2" borderId="0" xfId="0" applyFont="1" applyFill="1"/>
    <xf numFmtId="0" fontId="3" fillId="3" borderId="0" xfId="0" applyFont="1" applyFill="1"/>
    <xf numFmtId="0" fontId="3" fillId="3" borderId="2" xfId="0" applyFont="1" applyFill="1" applyBorder="1"/>
    <xf numFmtId="0" fontId="3" fillId="3" borderId="3" xfId="0" applyFont="1" applyFill="1" applyBorder="1"/>
    <xf numFmtId="0" fontId="3" fillId="0" borderId="0" xfId="0" applyFont="1"/>
    <xf numFmtId="0" fontId="4" fillId="2" borderId="4" xfId="0" applyFont="1" applyFill="1" applyBorder="1"/>
    <xf numFmtId="0" fontId="5" fillId="2" borderId="0" xfId="0" applyFont="1" applyFill="1"/>
    <xf numFmtId="0" fontId="3" fillId="4" borderId="5" xfId="0" applyFont="1" applyFill="1" applyBorder="1"/>
    <xf numFmtId="0" fontId="3" fillId="4" borderId="6" xfId="0" applyFont="1" applyFill="1" applyBorder="1"/>
    <xf numFmtId="0" fontId="0" fillId="2" borderId="0" xfId="0" applyFill="1"/>
    <xf numFmtId="0" fontId="6" fillId="2" borderId="4" xfId="0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6" fillId="4" borderId="7" xfId="0" applyFont="1" applyFill="1" applyBorder="1"/>
    <xf numFmtId="0" fontId="6" fillId="4" borderId="8" xfId="0" applyFont="1" applyFill="1" applyBorder="1"/>
    <xf numFmtId="0" fontId="6" fillId="5" borderId="0" xfId="0" applyFont="1" applyFill="1"/>
    <xf numFmtId="0" fontId="6" fillId="5" borderId="9" xfId="0" applyFont="1" applyFill="1" applyBorder="1"/>
    <xf numFmtId="0" fontId="6" fillId="5" borderId="10" xfId="0" applyFont="1" applyFill="1" applyBorder="1"/>
    <xf numFmtId="0" fontId="6" fillId="0" borderId="0" xfId="0" applyFont="1"/>
    <xf numFmtId="0" fontId="6" fillId="6" borderId="1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6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6" borderId="11" xfId="0" applyFont="1" applyFill="1" applyBorder="1"/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6" fillId="3" borderId="15" xfId="0" applyFont="1" applyFill="1" applyBorder="1"/>
    <xf numFmtId="0" fontId="6" fillId="3" borderId="16" xfId="0" applyFont="1" applyFill="1" applyBorder="1"/>
    <xf numFmtId="0" fontId="6" fillId="3" borderId="17" xfId="0" applyFont="1" applyFill="1" applyBorder="1"/>
    <xf numFmtId="0" fontId="6" fillId="3" borderId="18" xfId="0" applyFont="1" applyFill="1" applyBorder="1"/>
    <xf numFmtId="0" fontId="6" fillId="3" borderId="19" xfId="0" applyFont="1" applyFill="1" applyBorder="1"/>
    <xf numFmtId="0" fontId="6" fillId="3" borderId="20" xfId="0" applyFont="1" applyFill="1" applyBorder="1"/>
    <xf numFmtId="0" fontId="6" fillId="2" borderId="11" xfId="0" applyFont="1" applyFill="1" applyBorder="1"/>
    <xf numFmtId="0" fontId="6" fillId="7" borderId="0" xfId="0" applyFont="1" applyFill="1"/>
    <xf numFmtId="0" fontId="6" fillId="7" borderId="9" xfId="0" applyFont="1" applyFill="1" applyBorder="1"/>
    <xf numFmtId="0" fontId="6" fillId="7" borderId="10" xfId="0" applyFont="1" applyFill="1" applyBorder="1"/>
    <xf numFmtId="0" fontId="6" fillId="8" borderId="5" xfId="0" applyFont="1" applyFill="1" applyBorder="1"/>
    <xf numFmtId="0" fontId="6" fillId="8" borderId="6" xfId="0" applyFont="1" applyFill="1" applyBorder="1"/>
    <xf numFmtId="0" fontId="6" fillId="5" borderId="4" xfId="0" applyFont="1" applyFill="1" applyBorder="1"/>
    <xf numFmtId="0" fontId="6" fillId="9" borderId="4" xfId="0" applyFont="1" applyFill="1" applyBorder="1"/>
    <xf numFmtId="0" fontId="6" fillId="7" borderId="4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9" borderId="9" xfId="0" applyFont="1" applyFill="1" applyBorder="1"/>
    <xf numFmtId="0" fontId="6" fillId="9" borderId="10" xfId="0" applyFont="1" applyFill="1" applyBorder="1"/>
    <xf numFmtId="0" fontId="6" fillId="10" borderId="5" xfId="0" applyFont="1" applyFill="1" applyBorder="1"/>
    <xf numFmtId="0" fontId="6" fillId="10" borderId="6" xfId="0" applyFont="1" applyFill="1" applyBorder="1"/>
    <xf numFmtId="0" fontId="6" fillId="3" borderId="11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9" borderId="0" xfId="0" applyFont="1" applyFill="1"/>
    <xf numFmtId="0" fontId="6" fillId="9" borderId="2" xfId="0" applyFont="1" applyFill="1" applyBorder="1"/>
    <xf numFmtId="0" fontId="6" fillId="9" borderId="3" xfId="0" applyFont="1" applyFill="1" applyBorder="1"/>
    <xf numFmtId="0" fontId="10" fillId="0" borderId="0" xfId="0" applyFont="1"/>
    <xf numFmtId="0" fontId="10" fillId="2" borderId="0" xfId="0" applyFont="1" applyFill="1"/>
    <xf numFmtId="0" fontId="1" fillId="0" borderId="0" xfId="0" applyFont="1"/>
    <xf numFmtId="0" fontId="2" fillId="0" borderId="21" xfId="0" applyFont="1" applyBorder="1" applyAlignment="1">
      <alignment horizontal="left"/>
    </xf>
    <xf numFmtId="0" fontId="2" fillId="0" borderId="9" xfId="0" applyFont="1" applyBorder="1"/>
    <xf numFmtId="0" fontId="6" fillId="0" borderId="10" xfId="0" applyFont="1" applyBorder="1"/>
    <xf numFmtId="0" fontId="2" fillId="11" borderId="4" xfId="0" applyFont="1" applyFill="1" applyBorder="1"/>
    <xf numFmtId="0" fontId="2" fillId="0" borderId="21" xfId="0" applyFont="1" applyBorder="1"/>
    <xf numFmtId="0" fontId="2" fillId="0" borderId="22" xfId="0" applyFont="1" applyBorder="1"/>
    <xf numFmtId="0" fontId="6" fillId="12" borderId="0" xfId="0" applyFont="1" applyFill="1"/>
    <xf numFmtId="0" fontId="2" fillId="5" borderId="4" xfId="0" applyFont="1" applyFill="1" applyBorder="1"/>
    <xf numFmtId="0" fontId="2" fillId="5" borderId="6" xfId="0" applyFont="1" applyFill="1" applyBorder="1"/>
    <xf numFmtId="0" fontId="6" fillId="12" borderId="6" xfId="0" applyFont="1" applyFill="1" applyBorder="1"/>
    <xf numFmtId="0" fontId="6" fillId="12" borderId="4" xfId="0" applyFont="1" applyFill="1" applyBorder="1"/>
    <xf numFmtId="0" fontId="6" fillId="5" borderId="6" xfId="0" applyFont="1" applyFill="1" applyBorder="1"/>
    <xf numFmtId="0" fontId="6" fillId="3" borderId="0" xfId="0" applyFont="1" applyFill="1"/>
    <xf numFmtId="0" fontId="2" fillId="2" borderId="4" xfId="0" applyFont="1" applyFill="1" applyBorder="1"/>
    <xf numFmtId="0" fontId="2" fillId="7" borderId="9" xfId="0" applyFont="1" applyFill="1" applyBorder="1"/>
    <xf numFmtId="0" fontId="2" fillId="3" borderId="1" xfId="0" applyFont="1" applyFill="1" applyBorder="1"/>
    <xf numFmtId="0" fontId="6" fillId="3" borderId="4" xfId="0" applyFont="1" applyFill="1" applyBorder="1"/>
    <xf numFmtId="0" fontId="6" fillId="7" borderId="5" xfId="0" applyFont="1" applyFill="1" applyBorder="1"/>
    <xf numFmtId="0" fontId="6" fillId="7" borderId="7" xfId="0" applyFont="1" applyFill="1" applyBorder="1"/>
    <xf numFmtId="0" fontId="6" fillId="2" borderId="5" xfId="0" applyFont="1" applyFill="1" applyBorder="1"/>
    <xf numFmtId="0" fontId="6" fillId="0" borderId="6" xfId="0" applyFont="1" applyBorder="1"/>
    <xf numFmtId="0" fontId="6" fillId="2" borderId="0" xfId="0" applyFont="1" applyFill="1" applyAlignment="1">
      <alignment horizontal="right"/>
    </xf>
    <xf numFmtId="0" fontId="2" fillId="0" borderId="11" xfId="0" applyFont="1" applyBorder="1"/>
    <xf numFmtId="0" fontId="6" fillId="9" borderId="0" xfId="0" applyFont="1" applyFill="1" applyAlignment="1">
      <alignment horizontal="left"/>
    </xf>
    <xf numFmtId="0" fontId="9" fillId="9" borderId="0" xfId="0" applyFont="1" applyFill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6" fillId="9" borderId="0" xfId="0" applyFont="1" applyFill="1" applyAlignment="1">
      <alignment horizontal="center"/>
    </xf>
    <xf numFmtId="0" fontId="2" fillId="0" borderId="0" xfId="3" applyFont="1"/>
    <xf numFmtId="0" fontId="6" fillId="0" borderId="0" xfId="3" applyFont="1"/>
    <xf numFmtId="0" fontId="1" fillId="0" borderId="0" xfId="3"/>
    <xf numFmtId="0" fontId="11" fillId="0" borderId="0" xfId="3" applyFont="1"/>
    <xf numFmtId="0" fontId="4" fillId="0" borderId="0" xfId="3" applyFont="1" applyAlignment="1">
      <alignment horizontal="center"/>
    </xf>
    <xf numFmtId="3" fontId="12" fillId="0" borderId="0" xfId="3" applyNumberFormat="1" applyFont="1"/>
    <xf numFmtId="0" fontId="13" fillId="0" borderId="0" xfId="3" applyFont="1"/>
    <xf numFmtId="0" fontId="8" fillId="0" borderId="0" xfId="3" applyFont="1"/>
    <xf numFmtId="164" fontId="12" fillId="0" borderId="0" xfId="2" applyNumberFormat="1" applyFont="1"/>
    <xf numFmtId="0" fontId="12" fillId="0" borderId="0" xfId="3" applyFont="1"/>
    <xf numFmtId="0" fontId="4" fillId="0" borderId="0" xfId="3" applyFont="1"/>
    <xf numFmtId="37" fontId="6" fillId="0" borderId="0" xfId="3" applyNumberFormat="1" applyFont="1" applyAlignment="1">
      <alignment horizontal="right"/>
    </xf>
    <xf numFmtId="37" fontId="13" fillId="0" borderId="0" xfId="3" applyNumberFormat="1" applyFont="1" applyAlignment="1"/>
    <xf numFmtId="37" fontId="9" fillId="0" borderId="0" xfId="3" applyNumberFormat="1" applyFont="1" applyAlignment="1"/>
    <xf numFmtId="37" fontId="6" fillId="0" borderId="0" xfId="3" applyNumberFormat="1" applyFont="1" applyAlignment="1"/>
    <xf numFmtId="44" fontId="6" fillId="0" borderId="0" xfId="1" applyFont="1" applyAlignment="1"/>
    <xf numFmtId="165" fontId="6" fillId="0" borderId="0" xfId="3" applyNumberFormat="1" applyFont="1" applyAlignment="1"/>
    <xf numFmtId="1" fontId="6" fillId="0" borderId="0" xfId="3" applyNumberFormat="1" applyFont="1"/>
    <xf numFmtId="0" fontId="14" fillId="0" borderId="0" xfId="3" applyFont="1" applyFill="1" applyBorder="1"/>
    <xf numFmtId="44" fontId="6" fillId="0" borderId="0" xfId="3" applyNumberFormat="1" applyFont="1" applyFill="1" applyBorder="1"/>
    <xf numFmtId="1" fontId="6" fillId="0" borderId="0" xfId="3" applyNumberFormat="1" applyFont="1" applyFill="1" applyBorder="1"/>
    <xf numFmtId="0" fontId="2" fillId="5" borderId="23" xfId="3" applyFont="1" applyFill="1" applyBorder="1"/>
    <xf numFmtId="0" fontId="15" fillId="5" borderId="23" xfId="3" applyFont="1" applyFill="1" applyBorder="1"/>
    <xf numFmtId="7" fontId="6" fillId="5" borderId="23" xfId="3" applyNumberFormat="1" applyFont="1" applyFill="1" applyBorder="1"/>
    <xf numFmtId="0" fontId="2" fillId="0" borderId="24" xfId="3" applyFont="1" applyBorder="1" applyAlignment="1">
      <alignment horizontal="center"/>
    </xf>
    <xf numFmtId="3" fontId="6" fillId="0" borderId="0" xfId="3" applyNumberFormat="1" applyFont="1"/>
    <xf numFmtId="164" fontId="6" fillId="0" borderId="0" xfId="2" applyNumberFormat="1" applyFont="1"/>
    <xf numFmtId="37" fontId="6" fillId="0" borderId="0" xfId="1" applyNumberFormat="1" applyFont="1"/>
    <xf numFmtId="37" fontId="6" fillId="0" borderId="0" xfId="3" applyNumberFormat="1" applyFont="1"/>
    <xf numFmtId="44" fontId="6" fillId="0" borderId="0" xfId="3" applyNumberFormat="1" applyFont="1"/>
    <xf numFmtId="0" fontId="2" fillId="0" borderId="25" xfId="3" applyFont="1" applyBorder="1"/>
    <xf numFmtId="0" fontId="2" fillId="0" borderId="26" xfId="3" applyFont="1" applyBorder="1" applyAlignment="1">
      <alignment horizontal="center"/>
    </xf>
    <xf numFmtId="0" fontId="2" fillId="0" borderId="27" xfId="3" applyFont="1" applyBorder="1" applyAlignment="1">
      <alignment horizontal="center"/>
    </xf>
    <xf numFmtId="0" fontId="6" fillId="0" borderId="28" xfId="3" applyFont="1" applyBorder="1"/>
    <xf numFmtId="0" fontId="6" fillId="0" borderId="0" xfId="3" applyFont="1" applyBorder="1"/>
    <xf numFmtId="0" fontId="6" fillId="0" borderId="17" xfId="3" applyFont="1" applyBorder="1"/>
    <xf numFmtId="0" fontId="6" fillId="0" borderId="29" xfId="3" applyFont="1" applyBorder="1"/>
    <xf numFmtId="164" fontId="6" fillId="0" borderId="24" xfId="2" applyNumberFormat="1" applyFont="1" applyBorder="1"/>
    <xf numFmtId="164" fontId="6" fillId="0" borderId="30" xfId="2" applyNumberFormat="1" applyFont="1" applyBorder="1"/>
    <xf numFmtId="3" fontId="2" fillId="0" borderId="0" xfId="3" applyNumberFormat="1" applyFont="1"/>
    <xf numFmtId="0" fontId="1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0" fontId="18" fillId="0" borderId="0" xfId="2" applyNumberFormat="1" applyFont="1"/>
    <xf numFmtId="164" fontId="18" fillId="0" borderId="0" xfId="2" applyNumberFormat="1" applyFont="1"/>
    <xf numFmtId="10" fontId="2" fillId="0" borderId="0" xfId="2" applyNumberFormat="1" applyFont="1"/>
    <xf numFmtId="0" fontId="6" fillId="0" borderId="0" xfId="0" quotePrefix="1" applyFont="1"/>
    <xf numFmtId="9" fontId="18" fillId="0" borderId="0" xfId="2" applyFont="1"/>
    <xf numFmtId="2" fontId="18" fillId="0" borderId="0" xfId="2" applyNumberFormat="1" applyFont="1"/>
    <xf numFmtId="9" fontId="2" fillId="0" borderId="0" xfId="0" applyNumberFormat="1" applyFont="1"/>
    <xf numFmtId="0" fontId="2" fillId="0" borderId="0" xfId="0" applyFont="1" applyAlignment="1">
      <alignment horizontal="right"/>
    </xf>
    <xf numFmtId="0" fontId="18" fillId="0" borderId="0" xfId="0" applyFont="1"/>
    <xf numFmtId="0" fontId="4" fillId="0" borderId="0" xfId="0" applyFont="1" applyAlignment="1">
      <alignment horizontal="right"/>
    </xf>
    <xf numFmtId="0" fontId="19" fillId="0" borderId="0" xfId="0" applyFont="1"/>
    <xf numFmtId="166" fontId="6" fillId="0" borderId="0" xfId="0" applyNumberFormat="1" applyFont="1"/>
    <xf numFmtId="0" fontId="6" fillId="0" borderId="24" xfId="0" quotePrefix="1" applyFont="1" applyBorder="1"/>
    <xf numFmtId="166" fontId="6" fillId="0" borderId="24" xfId="0" applyNumberFormat="1" applyFont="1" applyBorder="1"/>
    <xf numFmtId="0" fontId="6" fillId="0" borderId="31" xfId="0" quotePrefix="1" applyFont="1" applyBorder="1"/>
    <xf numFmtId="0" fontId="6" fillId="0" borderId="31" xfId="0" applyFont="1" applyBorder="1"/>
    <xf numFmtId="166" fontId="6" fillId="0" borderId="31" xfId="0" applyNumberFormat="1" applyFont="1" applyBorder="1"/>
    <xf numFmtId="0" fontId="6" fillId="0" borderId="24" xfId="0" applyFont="1" applyBorder="1"/>
    <xf numFmtId="1" fontId="6" fillId="0" borderId="0" xfId="0" applyNumberFormat="1" applyFont="1"/>
    <xf numFmtId="165" fontId="13" fillId="0" borderId="0" xfId="0" quotePrefix="1" applyNumberFormat="1" applyFont="1"/>
    <xf numFmtId="165" fontId="6" fillId="0" borderId="0" xfId="0" quotePrefix="1" applyNumberFormat="1" applyFont="1"/>
    <xf numFmtId="165" fontId="6" fillId="0" borderId="24" xfId="0" applyNumberFormat="1" applyFont="1" applyBorder="1"/>
    <xf numFmtId="167" fontId="2" fillId="0" borderId="0" xfId="0" applyNumberFormat="1" applyFont="1"/>
    <xf numFmtId="44" fontId="2" fillId="0" borderId="0" xfId="1" applyFont="1"/>
    <xf numFmtId="165" fontId="2" fillId="0" borderId="0" xfId="0" applyNumberFormat="1" applyFont="1" applyAlignment="1">
      <alignment horizontal="center"/>
    </xf>
    <xf numFmtId="165" fontId="21" fillId="0" borderId="0" xfId="0" applyNumberFormat="1" applyFont="1"/>
    <xf numFmtId="165" fontId="6" fillId="0" borderId="0" xfId="0" applyNumberFormat="1" applyFont="1"/>
    <xf numFmtId="0" fontId="22" fillId="0" borderId="0" xfId="0" applyFont="1"/>
    <xf numFmtId="0" fontId="6" fillId="0" borderId="0" xfId="0" applyFont="1" applyFill="1" applyBorder="1"/>
    <xf numFmtId="165" fontId="21" fillId="0" borderId="0" xfId="0" applyNumberFormat="1" applyFont="1" applyBorder="1"/>
    <xf numFmtId="165" fontId="21" fillId="0" borderId="0" xfId="0" applyNumberFormat="1" applyFont="1" applyFill="1" applyBorder="1"/>
    <xf numFmtId="165" fontId="6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6" fillId="0" borderId="0" xfId="0" applyNumberFormat="1" applyFont="1" applyBorder="1"/>
    <xf numFmtId="168" fontId="2" fillId="0" borderId="0" xfId="1" applyNumberFormat="1" applyFont="1" applyBorder="1"/>
    <xf numFmtId="0" fontId="23" fillId="0" borderId="0" xfId="0" applyFont="1" applyBorder="1"/>
    <xf numFmtId="0" fontId="24" fillId="0" borderId="0" xfId="0" applyFont="1"/>
    <xf numFmtId="0" fontId="24" fillId="0" borderId="0" xfId="0" applyFont="1" applyFill="1" applyBorder="1"/>
    <xf numFmtId="0" fontId="25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0" fillId="0" borderId="0" xfId="0" applyNumberFormat="1"/>
    <xf numFmtId="3" fontId="20" fillId="0" borderId="0" xfId="0" applyNumberFormat="1" applyFont="1"/>
    <xf numFmtId="3" fontId="17" fillId="0" borderId="0" xfId="0" applyNumberFormat="1" applyFont="1"/>
    <xf numFmtId="0" fontId="28" fillId="0" borderId="0" xfId="0" applyFont="1"/>
    <xf numFmtId="0" fontId="29" fillId="0" borderId="0" xfId="0" applyFont="1"/>
    <xf numFmtId="0" fontId="0" fillId="0" borderId="32" xfId="0" applyBorder="1"/>
    <xf numFmtId="0" fontId="0" fillId="0" borderId="31" xfId="0" applyBorder="1"/>
    <xf numFmtId="0" fontId="0" fillId="0" borderId="33" xfId="0" applyBorder="1"/>
    <xf numFmtId="0" fontId="0" fillId="0" borderId="28" xfId="0" applyBorder="1"/>
    <xf numFmtId="0" fontId="0" fillId="0" borderId="0" xfId="0" applyBorder="1"/>
    <xf numFmtId="0" fontId="0" fillId="0" borderId="17" xfId="0" applyBorder="1"/>
    <xf numFmtId="0" fontId="0" fillId="0" borderId="29" xfId="0" applyBorder="1"/>
    <xf numFmtId="0" fontId="0" fillId="0" borderId="24" xfId="0" applyBorder="1"/>
    <xf numFmtId="0" fontId="0" fillId="0" borderId="30" xfId="0" applyBorder="1"/>
    <xf numFmtId="0" fontId="25" fillId="0" borderId="0" xfId="3" applyFont="1"/>
    <xf numFmtId="0" fontId="29" fillId="0" borderId="0" xfId="3" applyFont="1"/>
    <xf numFmtId="43" fontId="0" fillId="0" borderId="0" xfId="49" applyFont="1"/>
    <xf numFmtId="3" fontId="6" fillId="0" borderId="0" xfId="0" applyNumberFormat="1" applyFont="1"/>
    <xf numFmtId="3" fontId="6" fillId="0" borderId="24" xfId="0" quotePrefix="1" applyNumberFormat="1" applyFont="1" applyBorder="1"/>
    <xf numFmtId="3" fontId="6" fillId="0" borderId="24" xfId="0" applyNumberFormat="1" applyFont="1" applyBorder="1"/>
    <xf numFmtId="6" fontId="12" fillId="0" borderId="0" xfId="1" applyNumberFormat="1" applyFont="1"/>
    <xf numFmtId="0" fontId="0" fillId="0" borderId="0" xfId="0" applyFont="1"/>
    <xf numFmtId="0" fontId="25" fillId="0" borderId="0" xfId="0" applyFont="1" applyBorder="1"/>
    <xf numFmtId="0" fontId="17" fillId="0" borderId="0" xfId="0" applyFont="1" applyBorder="1"/>
    <xf numFmtId="0" fontId="17" fillId="0" borderId="0" xfId="3" applyFont="1" applyBorder="1"/>
    <xf numFmtId="166" fontId="31" fillId="0" borderId="0" xfId="0" applyNumberFormat="1" applyFont="1"/>
    <xf numFmtId="3" fontId="31" fillId="0" borderId="0" xfId="0" applyNumberFormat="1" applyFont="1"/>
    <xf numFmtId="0" fontId="31" fillId="0" borderId="0" xfId="0" applyFont="1"/>
    <xf numFmtId="164" fontId="31" fillId="0" borderId="0" xfId="2" applyNumberFormat="1" applyFont="1"/>
    <xf numFmtId="166" fontId="31" fillId="0" borderId="0" xfId="0" applyNumberFormat="1" applyFont="1" applyBorder="1" applyAlignment="1">
      <alignment horizontal="right"/>
    </xf>
    <xf numFmtId="165" fontId="31" fillId="0" borderId="0" xfId="0" applyNumberFormat="1" applyFont="1"/>
    <xf numFmtId="37" fontId="6" fillId="0" borderId="0" xfId="0" applyNumberFormat="1" applyFont="1"/>
    <xf numFmtId="166" fontId="32" fillId="0" borderId="24" xfId="0" applyNumberFormat="1" applyFont="1" applyBorder="1"/>
    <xf numFmtId="165" fontId="33" fillId="0" borderId="24" xfId="0" quotePrefix="1" applyNumberFormat="1" applyFont="1" applyBorder="1"/>
    <xf numFmtId="164" fontId="32" fillId="0" borderId="0" xfId="2" applyNumberFormat="1" applyFont="1"/>
    <xf numFmtId="164" fontId="32" fillId="0" borderId="0" xfId="3" applyNumberFormat="1" applyFont="1"/>
    <xf numFmtId="3" fontId="32" fillId="0" borderId="24" xfId="3" applyNumberFormat="1" applyFont="1" applyBorder="1"/>
    <xf numFmtId="0" fontId="32" fillId="0" borderId="0" xfId="3" applyFont="1"/>
    <xf numFmtId="0" fontId="34" fillId="0" borderId="32" xfId="0" applyFont="1" applyBorder="1"/>
    <xf numFmtId="0" fontId="34" fillId="0" borderId="31" xfId="0" applyFont="1" applyBorder="1"/>
    <xf numFmtId="0" fontId="34" fillId="0" borderId="33" xfId="0" applyFont="1" applyBorder="1"/>
    <xf numFmtId="0" fontId="34" fillId="0" borderId="29" xfId="0" applyFont="1" applyBorder="1"/>
    <xf numFmtId="0" fontId="34" fillId="0" borderId="24" xfId="0" applyFont="1" applyBorder="1"/>
    <xf numFmtId="0" fontId="35" fillId="0" borderId="0" xfId="0" applyFont="1"/>
    <xf numFmtId="0" fontId="29" fillId="0" borderId="0" xfId="0" applyFont="1" applyBorder="1"/>
    <xf numFmtId="0" fontId="36" fillId="0" borderId="0" xfId="0" applyFont="1"/>
    <xf numFmtId="0" fontId="25" fillId="0" borderId="34" xfId="0" applyFont="1" applyBorder="1"/>
    <xf numFmtId="0" fontId="25" fillId="0" borderId="16" xfId="0" applyFont="1" applyBorder="1"/>
    <xf numFmtId="0" fontId="25" fillId="0" borderId="35" xfId="0" applyFont="1" applyBorder="1"/>
    <xf numFmtId="165" fontId="21" fillId="0" borderId="33" xfId="0" applyNumberFormat="1" applyFont="1" applyBorder="1"/>
    <xf numFmtId="165" fontId="21" fillId="0" borderId="17" xfId="0" applyNumberFormat="1" applyFont="1" applyBorder="1"/>
    <xf numFmtId="165" fontId="21" fillId="0" borderId="30" xfId="0" applyNumberFormat="1" applyFont="1" applyBorder="1"/>
    <xf numFmtId="0" fontId="34" fillId="0" borderId="25" xfId="0" applyFont="1" applyBorder="1"/>
    <xf numFmtId="0" fontId="34" fillId="0" borderId="26" xfId="0" applyFont="1" applyBorder="1"/>
    <xf numFmtId="0" fontId="34" fillId="0" borderId="27" xfId="0" applyFont="1" applyBorder="1"/>
    <xf numFmtId="0" fontId="0" fillId="0" borderId="26" xfId="0" applyBorder="1"/>
    <xf numFmtId="0" fontId="0" fillId="0" borderId="27" xfId="0" applyBorder="1"/>
    <xf numFmtId="0" fontId="9" fillId="0" borderId="0" xfId="0" applyFont="1"/>
  </cellXfs>
  <cellStyles count="68">
    <cellStyle name="Comma" xfId="49" builtinId="3"/>
    <cellStyle name="Currency" xfId="1" builtinId="4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Normal" xfId="0" builtinId="0"/>
    <cellStyle name="Normal 2" xfId="4"/>
    <cellStyle name="Normal 2 2" xfId="5"/>
    <cellStyle name="Normal 2_Copy in NWC sheets for Ch 6 (version 1).xls" xfId="6"/>
    <cellStyle name="Normal 3" xfId="7"/>
    <cellStyle name="Normal_FA Template Set 2009" xfId="3"/>
    <cellStyle name="Percent" xfId="2" builtinId="5"/>
    <cellStyle name="Percent 2" xfId="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EBIT CHART</a:t>
            </a:r>
          </a:p>
        </c:rich>
      </c:tx>
      <c:layout>
        <c:manualLayout>
          <c:xMode val="edge"/>
          <c:yMode val="edge"/>
          <c:x val="0.40594068507934011"/>
          <c:y val="4.00000000000000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831683168316802"/>
          <c:y val="0.24499955139242308"/>
          <c:w val="0.59900990099009899"/>
          <c:h val="0.50499907531907717"/>
        </c:manualLayout>
      </c:layout>
      <c:lineChart>
        <c:grouping val="standard"/>
        <c:ser>
          <c:idx val="0"/>
          <c:order val="0"/>
          <c:tx>
            <c:strRef>
              <c:f>'Q7-Q8 Debt vs Equity Financing'!$B$44</c:f>
              <c:strCache>
                <c:ptCount val="1"/>
                <c:pt idx="0">
                  <c:v>debt EPS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'Q7-Q8 Debt vs Equity Financing'!$C$43:$D$43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'Q7-Q8 Debt vs Equity Financing'!$C$44:$D$44</c:f>
              <c:numCache>
                <c:formatCode>"$"#,##0.00_);\("$"#,##0.00\)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'Q7-Q8 Debt vs Equity Financing'!$B$45</c:f>
              <c:strCache>
                <c:ptCount val="1"/>
                <c:pt idx="0">
                  <c:v>equity EPS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'Q7-Q8 Debt vs Equity Financing'!$C$43:$D$43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'Q7-Q8 Debt vs Equity Financing'!$C$45:$D$45</c:f>
              <c:numCache>
                <c:formatCode>"$"#,##0.00_);\("$"#,##0.00\)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/>
        <c:marker val="1"/>
        <c:axId val="74278016"/>
        <c:axId val="74279936"/>
      </c:lineChart>
      <c:catAx>
        <c:axId val="74278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EBIT</a:t>
                </a:r>
              </a:p>
            </c:rich>
          </c:tx>
          <c:layout>
            <c:manualLayout>
              <c:xMode val="edge"/>
              <c:yMode val="edge"/>
              <c:x val="0.43316839202206309"/>
              <c:y val="0.85999842519685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79936"/>
        <c:crosses val="autoZero"/>
        <c:auto val="1"/>
        <c:lblAlgn val="ctr"/>
        <c:lblOffset val="100"/>
        <c:tickLblSkip val="1"/>
        <c:tickMarkSkip val="1"/>
      </c:catAx>
      <c:valAx>
        <c:axId val="74279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EPS</a:t>
                </a:r>
              </a:p>
            </c:rich>
          </c:tx>
          <c:layout>
            <c:manualLayout>
              <c:xMode val="edge"/>
              <c:yMode val="edge"/>
              <c:x val="3.2178144610096306E-2"/>
              <c:y val="0.434999212598425"/>
            </c:manualLayout>
          </c:layout>
          <c:spPr>
            <a:noFill/>
            <a:ln w="25400">
              <a:noFill/>
            </a:ln>
          </c:spPr>
        </c:title>
        <c:numFmt formatCode="&quot;$&quot;#,##0.00_);\(&quot;$&quot;#,##0.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78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26395939086291"/>
          <c:y val="0.60500000000000009"/>
          <c:w val="0.20050761421319799"/>
          <c:h val="0.1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0" orientation="landscape" horizontalDpi="-4" verticalDpi="-4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63500</xdr:rowOff>
    </xdr:from>
    <xdr:to>
      <xdr:col>5</xdr:col>
      <xdr:colOff>38100</xdr:colOff>
      <xdr:row>22</xdr:row>
      <xdr:rowOff>38100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 flipH="1" flipV="1">
          <a:off x="6972300" y="3606800"/>
          <a:ext cx="571500" cy="749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0</xdr:colOff>
      <xdr:row>31</xdr:row>
      <xdr:rowOff>12700</xdr:rowOff>
    </xdr:from>
    <xdr:to>
      <xdr:col>7</xdr:col>
      <xdr:colOff>381000</xdr:colOff>
      <xdr:row>31</xdr:row>
      <xdr:rowOff>12700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6972300" y="60960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419100</xdr:colOff>
      <xdr:row>1</xdr:row>
      <xdr:rowOff>38100</xdr:rowOff>
    </xdr:from>
    <xdr:to>
      <xdr:col>4</xdr:col>
      <xdr:colOff>419100</xdr:colOff>
      <xdr:row>4</xdr:row>
      <xdr:rowOff>127000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7391400" y="228600"/>
          <a:ext cx="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419100</xdr:colOff>
      <xdr:row>1</xdr:row>
      <xdr:rowOff>38100</xdr:rowOff>
    </xdr:from>
    <xdr:to>
      <xdr:col>5</xdr:col>
      <xdr:colOff>0</xdr:colOff>
      <xdr:row>1</xdr:row>
      <xdr:rowOff>38100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7391400" y="2286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393700</xdr:colOff>
      <xdr:row>26</xdr:row>
      <xdr:rowOff>114300</xdr:rowOff>
    </xdr:from>
    <xdr:to>
      <xdr:col>7</xdr:col>
      <xdr:colOff>393700</xdr:colOff>
      <xdr:row>31</xdr:row>
      <xdr:rowOff>25400</xdr:rowOff>
    </xdr:to>
    <xdr:sp macro="" textlink="">
      <xdr:nvSpPr>
        <xdr:cNvPr id="6" name="Line 26"/>
        <xdr:cNvSpPr>
          <a:spLocks noChangeShapeType="1"/>
        </xdr:cNvSpPr>
      </xdr:nvSpPr>
      <xdr:spPr bwMode="auto">
        <a:xfrm>
          <a:off x="8775700" y="5219700"/>
          <a:ext cx="0" cy="88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7</xdr:col>
      <xdr:colOff>368300</xdr:colOff>
      <xdr:row>26</xdr:row>
      <xdr:rowOff>63500</xdr:rowOff>
    </xdr:to>
    <xdr:sp macro="" textlink="">
      <xdr:nvSpPr>
        <xdr:cNvPr id="7" name="Line 27"/>
        <xdr:cNvSpPr>
          <a:spLocks noChangeShapeType="1"/>
        </xdr:cNvSpPr>
      </xdr:nvSpPr>
      <xdr:spPr bwMode="auto">
        <a:xfrm>
          <a:off x="6972300" y="5168900"/>
          <a:ext cx="177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0</xdr:colOff>
      <xdr:row>22</xdr:row>
      <xdr:rowOff>63500</xdr:rowOff>
    </xdr:from>
    <xdr:to>
      <xdr:col>5</xdr:col>
      <xdr:colOff>25400</xdr:colOff>
      <xdr:row>25</xdr:row>
      <xdr:rowOff>114300</xdr:rowOff>
    </xdr:to>
    <xdr:sp macro="" textlink="">
      <xdr:nvSpPr>
        <xdr:cNvPr id="8" name="Line 28"/>
        <xdr:cNvSpPr>
          <a:spLocks noChangeShapeType="1"/>
        </xdr:cNvSpPr>
      </xdr:nvSpPr>
      <xdr:spPr bwMode="auto">
        <a:xfrm flipH="1">
          <a:off x="6972300" y="4381500"/>
          <a:ext cx="5588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304800</xdr:colOff>
      <xdr:row>4</xdr:row>
      <xdr:rowOff>139700</xdr:rowOff>
    </xdr:from>
    <xdr:to>
      <xdr:col>7</xdr:col>
      <xdr:colOff>406400</xdr:colOff>
      <xdr:row>28</xdr:row>
      <xdr:rowOff>127000</xdr:rowOff>
    </xdr:to>
    <xdr:sp macro="" textlink="">
      <xdr:nvSpPr>
        <xdr:cNvPr id="9" name="Line 29"/>
        <xdr:cNvSpPr>
          <a:spLocks noChangeShapeType="1"/>
        </xdr:cNvSpPr>
      </xdr:nvSpPr>
      <xdr:spPr bwMode="auto">
        <a:xfrm flipH="1" flipV="1">
          <a:off x="7810500" y="927100"/>
          <a:ext cx="977900" cy="469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2070100</xdr:colOff>
      <xdr:row>2</xdr:row>
      <xdr:rowOff>127000</xdr:rowOff>
    </xdr:from>
    <xdr:to>
      <xdr:col>4</xdr:col>
      <xdr:colOff>12700</xdr:colOff>
      <xdr:row>2</xdr:row>
      <xdr:rowOff>127000</xdr:rowOff>
    </xdr:to>
    <xdr:sp macro="" textlink="">
      <xdr:nvSpPr>
        <xdr:cNvPr id="10" name="Line 31"/>
        <xdr:cNvSpPr>
          <a:spLocks noChangeShapeType="1"/>
        </xdr:cNvSpPr>
      </xdr:nvSpPr>
      <xdr:spPr bwMode="auto">
        <a:xfrm>
          <a:off x="6680200" y="5080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101600</xdr:rowOff>
    </xdr:from>
    <xdr:to>
      <xdr:col>4</xdr:col>
      <xdr:colOff>533400</xdr:colOff>
      <xdr:row>4</xdr:row>
      <xdr:rowOff>101600</xdr:rowOff>
    </xdr:to>
    <xdr:sp macro="" textlink="">
      <xdr:nvSpPr>
        <xdr:cNvPr id="11" name="Line 32"/>
        <xdr:cNvSpPr>
          <a:spLocks noChangeShapeType="1"/>
        </xdr:cNvSpPr>
      </xdr:nvSpPr>
      <xdr:spPr bwMode="auto">
        <a:xfrm>
          <a:off x="7391400" y="8890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546100</xdr:colOff>
      <xdr:row>2</xdr:row>
      <xdr:rowOff>101600</xdr:rowOff>
    </xdr:from>
    <xdr:to>
      <xdr:col>2</xdr:col>
      <xdr:colOff>546100</xdr:colOff>
      <xdr:row>3</xdr:row>
      <xdr:rowOff>139700</xdr:rowOff>
    </xdr:to>
    <xdr:sp macro="" textlink="">
      <xdr:nvSpPr>
        <xdr:cNvPr id="12" name="Line 33"/>
        <xdr:cNvSpPr>
          <a:spLocks noChangeShapeType="1"/>
        </xdr:cNvSpPr>
      </xdr:nvSpPr>
      <xdr:spPr bwMode="auto">
        <a:xfrm flipV="1">
          <a:off x="3898900" y="482600"/>
          <a:ext cx="0" cy="24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508000</xdr:colOff>
      <xdr:row>3</xdr:row>
      <xdr:rowOff>12700</xdr:rowOff>
    </xdr:from>
    <xdr:to>
      <xdr:col>3</xdr:col>
      <xdr:colOff>508000</xdr:colOff>
      <xdr:row>4</xdr:row>
      <xdr:rowOff>0</xdr:rowOff>
    </xdr:to>
    <xdr:sp macro="" textlink="">
      <xdr:nvSpPr>
        <xdr:cNvPr id="13" name="Line 34"/>
        <xdr:cNvSpPr>
          <a:spLocks noChangeShapeType="1"/>
        </xdr:cNvSpPr>
      </xdr:nvSpPr>
      <xdr:spPr bwMode="auto">
        <a:xfrm flipV="1">
          <a:off x="5118100" y="5969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1130300</xdr:colOff>
      <xdr:row>2</xdr:row>
      <xdr:rowOff>101600</xdr:rowOff>
    </xdr:from>
    <xdr:to>
      <xdr:col>2</xdr:col>
      <xdr:colOff>1244600</xdr:colOff>
      <xdr:row>2</xdr:row>
      <xdr:rowOff>101600</xdr:rowOff>
    </xdr:to>
    <xdr:sp macro="" textlink="">
      <xdr:nvSpPr>
        <xdr:cNvPr id="14" name="Line 35"/>
        <xdr:cNvSpPr>
          <a:spLocks noChangeShapeType="1"/>
        </xdr:cNvSpPr>
      </xdr:nvSpPr>
      <xdr:spPr bwMode="auto">
        <a:xfrm>
          <a:off x="4483100" y="4826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304800</xdr:colOff>
      <xdr:row>2</xdr:row>
      <xdr:rowOff>88900</xdr:rowOff>
    </xdr:from>
    <xdr:to>
      <xdr:col>4</xdr:col>
      <xdr:colOff>419100</xdr:colOff>
      <xdr:row>2</xdr:row>
      <xdr:rowOff>88900</xdr:rowOff>
    </xdr:to>
    <xdr:sp macro="" textlink="">
      <xdr:nvSpPr>
        <xdr:cNvPr id="15" name="Line 36"/>
        <xdr:cNvSpPr>
          <a:spLocks noChangeShapeType="1"/>
        </xdr:cNvSpPr>
      </xdr:nvSpPr>
      <xdr:spPr bwMode="auto">
        <a:xfrm>
          <a:off x="7277100" y="4699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101600</xdr:colOff>
      <xdr:row>3</xdr:row>
      <xdr:rowOff>25400</xdr:rowOff>
    </xdr:from>
    <xdr:to>
      <xdr:col>7</xdr:col>
      <xdr:colOff>101600</xdr:colOff>
      <xdr:row>4</xdr:row>
      <xdr:rowOff>101600</xdr:rowOff>
    </xdr:to>
    <xdr:sp macro="" textlink="">
      <xdr:nvSpPr>
        <xdr:cNvPr id="16" name="Line 38"/>
        <xdr:cNvSpPr>
          <a:spLocks noChangeShapeType="1"/>
        </xdr:cNvSpPr>
      </xdr:nvSpPr>
      <xdr:spPr bwMode="auto">
        <a:xfrm>
          <a:off x="8483600" y="609600"/>
          <a:ext cx="0" cy="27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88900</xdr:colOff>
      <xdr:row>7</xdr:row>
      <xdr:rowOff>88900</xdr:rowOff>
    </xdr:from>
    <xdr:to>
      <xdr:col>7</xdr:col>
      <xdr:colOff>88900</xdr:colOff>
      <xdr:row>8</xdr:row>
      <xdr:rowOff>127000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>
          <a:off x="8470900" y="1460500"/>
          <a:ext cx="0" cy="24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139700</xdr:rowOff>
    </xdr:from>
    <xdr:to>
      <xdr:col>3</xdr:col>
      <xdr:colOff>12700</xdr:colOff>
      <xdr:row>17</xdr:row>
      <xdr:rowOff>127000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19300" y="2692400"/>
          <a:ext cx="2108200" cy="736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76200</xdr:colOff>
      <xdr:row>7</xdr:row>
      <xdr:rowOff>12700</xdr:rowOff>
    </xdr:from>
    <xdr:to>
      <xdr:col>4</xdr:col>
      <xdr:colOff>292100</xdr:colOff>
      <xdr:row>7</xdr:row>
      <xdr:rowOff>12700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705600" y="1384300"/>
          <a:ext cx="21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279400</xdr:colOff>
      <xdr:row>7</xdr:row>
      <xdr:rowOff>12700</xdr:rowOff>
    </xdr:from>
    <xdr:to>
      <xdr:col>4</xdr:col>
      <xdr:colOff>279400</xdr:colOff>
      <xdr:row>12</xdr:row>
      <xdr:rowOff>12700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908800" y="1384300"/>
          <a:ext cx="0" cy="97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25400</xdr:colOff>
      <xdr:row>19</xdr:row>
      <xdr:rowOff>0</xdr:rowOff>
    </xdr:from>
    <xdr:to>
      <xdr:col>4</xdr:col>
      <xdr:colOff>241300</xdr:colOff>
      <xdr:row>19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654800" y="3695700"/>
          <a:ext cx="21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50800</xdr:colOff>
      <xdr:row>12</xdr:row>
      <xdr:rowOff>0</xdr:rowOff>
    </xdr:from>
    <xdr:to>
      <xdr:col>4</xdr:col>
      <xdr:colOff>228600</xdr:colOff>
      <xdr:row>12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80200" y="23495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12</xdr:row>
      <xdr:rowOff>0</xdr:rowOff>
    </xdr:from>
    <xdr:to>
      <xdr:col>4</xdr:col>
      <xdr:colOff>279400</xdr:colOff>
      <xdr:row>12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692900" y="2349500"/>
          <a:ext cx="21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901700</xdr:colOff>
      <xdr:row>11</xdr:row>
      <xdr:rowOff>101600</xdr:rowOff>
    </xdr:from>
    <xdr:to>
      <xdr:col>5</xdr:col>
      <xdr:colOff>571500</xdr:colOff>
      <xdr:row>18</xdr:row>
      <xdr:rowOff>76200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01700" y="2247900"/>
          <a:ext cx="6692900" cy="1320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863600</xdr:colOff>
      <xdr:row>9</xdr:row>
      <xdr:rowOff>114300</xdr:rowOff>
    </xdr:from>
    <xdr:to>
      <xdr:col>5</xdr:col>
      <xdr:colOff>2006600</xdr:colOff>
      <xdr:row>12</xdr:row>
      <xdr:rowOff>88900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886700" y="1866900"/>
          <a:ext cx="11430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1016000</xdr:colOff>
      <xdr:row>12</xdr:row>
      <xdr:rowOff>88900</xdr:rowOff>
    </xdr:from>
    <xdr:to>
      <xdr:col>5</xdr:col>
      <xdr:colOff>1955800</xdr:colOff>
      <xdr:row>15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8039100" y="2438400"/>
          <a:ext cx="939800" cy="52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1473200</xdr:colOff>
      <xdr:row>12</xdr:row>
      <xdr:rowOff>127000</xdr:rowOff>
    </xdr:from>
    <xdr:to>
      <xdr:col>5</xdr:col>
      <xdr:colOff>1993900</xdr:colOff>
      <xdr:row>19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H="1">
          <a:off x="8496300" y="2476500"/>
          <a:ext cx="520700" cy="1219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13</xdr:row>
      <xdr:rowOff>12700</xdr:rowOff>
    </xdr:from>
    <xdr:to>
      <xdr:col>4</xdr:col>
      <xdr:colOff>266700</xdr:colOff>
      <xdr:row>13</xdr:row>
      <xdr:rowOff>12700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667500" y="25654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254000</xdr:colOff>
      <xdr:row>13</xdr:row>
      <xdr:rowOff>12700</xdr:rowOff>
    </xdr:from>
    <xdr:to>
      <xdr:col>4</xdr:col>
      <xdr:colOff>254000</xdr:colOff>
      <xdr:row>19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6883400" y="2565400"/>
          <a:ext cx="0" cy="113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266700</xdr:colOff>
      <xdr:row>15</xdr:row>
      <xdr:rowOff>88900</xdr:rowOff>
    </xdr:from>
    <xdr:to>
      <xdr:col>4</xdr:col>
      <xdr:colOff>393700</xdr:colOff>
      <xdr:row>15</xdr:row>
      <xdr:rowOff>88900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6896100" y="3009900"/>
          <a:ext cx="12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292100</xdr:colOff>
      <xdr:row>9</xdr:row>
      <xdr:rowOff>101600</xdr:rowOff>
    </xdr:from>
    <xdr:to>
      <xdr:col>5</xdr:col>
      <xdr:colOff>25400</xdr:colOff>
      <xdr:row>9</xdr:row>
      <xdr:rowOff>114300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6921500" y="1854200"/>
          <a:ext cx="12700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27</xdr:row>
      <xdr:rowOff>50800</xdr:rowOff>
    </xdr:from>
    <xdr:to>
      <xdr:col>4</xdr:col>
      <xdr:colOff>381000</xdr:colOff>
      <xdr:row>40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zoomScale="125" zoomScaleNormal="125" zoomScalePageLayoutView="125" workbookViewId="0">
      <selection activeCell="A27" sqref="A27:N39"/>
    </sheetView>
  </sheetViews>
  <sheetFormatPr defaultColWidth="11.42578125" defaultRowHeight="12.75"/>
  <sheetData>
    <row r="1" spans="1:13" ht="15.75">
      <c r="A1" s="134" t="s">
        <v>305</v>
      </c>
      <c r="B1" s="134" t="s">
        <v>306</v>
      </c>
      <c r="C1" s="134"/>
      <c r="D1" s="134"/>
      <c r="E1" s="236"/>
      <c r="F1" s="236"/>
      <c r="G1" s="236"/>
      <c r="H1" s="21"/>
      <c r="I1" s="21"/>
      <c r="J1" s="21"/>
      <c r="K1" s="21"/>
      <c r="L1" s="21"/>
      <c r="M1" s="21"/>
    </row>
    <row r="2" spans="1:13" ht="15.75">
      <c r="A2" s="133"/>
      <c r="B2" s="21"/>
      <c r="C2" s="21"/>
      <c r="D2" s="21"/>
      <c r="E2" s="222" t="s">
        <v>310</v>
      </c>
      <c r="F2" s="21"/>
      <c r="G2" s="21"/>
      <c r="H2" s="21"/>
      <c r="I2" s="21"/>
      <c r="J2" s="21"/>
      <c r="K2" s="21"/>
      <c r="L2" s="21"/>
      <c r="M2" s="21"/>
    </row>
    <row r="3" spans="1:13" ht="15.75">
      <c r="A3" s="133" t="s">
        <v>307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5.75">
      <c r="A4" s="133"/>
      <c r="B4" s="21" t="s">
        <v>341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5.75">
      <c r="A5" s="133"/>
      <c r="B5" s="21" t="s">
        <v>311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5.75">
      <c r="A6" s="133"/>
      <c r="B6" s="21" t="s">
        <v>312</v>
      </c>
      <c r="C6" s="21"/>
      <c r="D6" s="21"/>
      <c r="E6" s="21"/>
      <c r="F6" s="21"/>
      <c r="G6" s="21"/>
      <c r="H6" s="183" t="s">
        <v>340</v>
      </c>
      <c r="I6" s="21"/>
      <c r="J6" s="21"/>
      <c r="K6" s="21"/>
      <c r="L6" s="21"/>
      <c r="M6" s="21"/>
    </row>
    <row r="7" spans="1:13" ht="15.75">
      <c r="A7" s="133"/>
      <c r="B7" s="21" t="s">
        <v>313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5.75">
      <c r="A8" s="133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15.75">
      <c r="A9" s="133" t="s">
        <v>308</v>
      </c>
      <c r="B9" s="21" t="s">
        <v>339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15.75">
      <c r="A10" s="133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15.75">
      <c r="A11" s="133" t="s">
        <v>309</v>
      </c>
      <c r="B11" s="183" t="s">
        <v>321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5">
      <c r="A12" s="21"/>
      <c r="B12" s="21">
        <v>1</v>
      </c>
      <c r="C12" s="21" t="s">
        <v>342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5">
      <c r="A13" s="21"/>
      <c r="B13" s="21"/>
      <c r="C13" s="21"/>
      <c r="D13" s="21" t="s">
        <v>323</v>
      </c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5.75">
      <c r="A14" s="133"/>
      <c r="B14" s="21">
        <v>2</v>
      </c>
      <c r="C14" s="21" t="s">
        <v>314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5.75">
      <c r="A15" s="133"/>
      <c r="B15" s="21"/>
      <c r="C15" s="21"/>
      <c r="D15" s="21" t="s">
        <v>324</v>
      </c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5.75">
      <c r="A16" s="133"/>
      <c r="B16" s="21">
        <v>3</v>
      </c>
      <c r="C16" s="21" t="s">
        <v>319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15.75">
      <c r="A17" s="133"/>
      <c r="B17" s="21"/>
      <c r="C17" s="21"/>
      <c r="D17" s="21" t="s">
        <v>343</v>
      </c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5">
      <c r="A18" s="21"/>
      <c r="B18" s="21">
        <v>4</v>
      </c>
      <c r="C18" s="21" t="s">
        <v>315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5">
      <c r="A19" s="21" t="s">
        <v>28</v>
      </c>
      <c r="B19" s="21">
        <v>5</v>
      </c>
      <c r="C19" s="21" t="s">
        <v>320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5">
      <c r="A20" s="21"/>
      <c r="B20" s="21">
        <v>6</v>
      </c>
      <c r="C20" s="21" t="s">
        <v>316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15">
      <c r="A21" s="21"/>
      <c r="B21" s="21"/>
      <c r="C21" s="21" t="s">
        <v>317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15">
      <c r="A22" s="21"/>
      <c r="B22" s="21">
        <v>7</v>
      </c>
      <c r="C22" s="21" t="s">
        <v>318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ht="15">
      <c r="A23" s="21"/>
      <c r="B23" s="21"/>
      <c r="C23" s="21"/>
      <c r="D23" s="21" t="s">
        <v>326</v>
      </c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5.75">
      <c r="A24" s="183" t="s">
        <v>352</v>
      </c>
      <c r="B24" s="21">
        <v>8</v>
      </c>
      <c r="C24" s="21" t="s">
        <v>325</v>
      </c>
      <c r="D24" s="21"/>
      <c r="E24" s="21"/>
      <c r="F24" s="21"/>
      <c r="G24" s="21"/>
      <c r="H24" s="21"/>
      <c r="I24" s="21"/>
      <c r="J24" s="21"/>
      <c r="K24" s="21"/>
      <c r="M24" s="21"/>
    </row>
    <row r="25" spans="1:13" ht="15.75">
      <c r="A25" s="183"/>
      <c r="B25" s="21"/>
      <c r="C25" s="21"/>
      <c r="D25" s="21" t="s">
        <v>354</v>
      </c>
      <c r="E25" s="21"/>
      <c r="F25" s="21"/>
      <c r="G25" s="21"/>
      <c r="H25" s="21"/>
      <c r="I25" s="21"/>
      <c r="J25" s="21"/>
      <c r="K25" s="21"/>
      <c r="M25" s="21"/>
    </row>
    <row r="27" spans="1:13" ht="18">
      <c r="B27" s="217"/>
      <c r="C27" s="218"/>
      <c r="D27" s="218"/>
      <c r="E27" s="218"/>
      <c r="F27" s="218"/>
      <c r="G27" s="218"/>
      <c r="H27" s="218"/>
      <c r="I27" s="218"/>
      <c r="J27" s="219"/>
      <c r="K27" s="185"/>
      <c r="L27" s="185"/>
      <c r="M27" s="186"/>
    </row>
    <row r="28" spans="1:13" ht="18">
      <c r="B28" s="231"/>
      <c r="C28" s="232"/>
      <c r="D28" s="232"/>
      <c r="E28" s="232"/>
      <c r="F28" s="232"/>
      <c r="G28" s="232"/>
      <c r="H28" s="232"/>
      <c r="I28" s="232"/>
      <c r="J28" s="233"/>
      <c r="K28" s="234"/>
      <c r="L28" s="234"/>
      <c r="M28" s="235"/>
    </row>
    <row r="29" spans="1:13" ht="18">
      <c r="B29" s="231"/>
      <c r="C29" s="232"/>
      <c r="D29" s="232"/>
      <c r="E29" s="232"/>
      <c r="F29" s="232"/>
      <c r="G29" s="232"/>
      <c r="H29" s="232"/>
      <c r="I29" s="232"/>
      <c r="J29" s="233"/>
      <c r="K29" s="234"/>
      <c r="L29" s="234"/>
      <c r="M29" s="235"/>
    </row>
    <row r="30" spans="1:13" ht="18">
      <c r="B30" s="231"/>
      <c r="C30" s="232"/>
      <c r="D30" s="232"/>
      <c r="E30" s="232"/>
      <c r="F30" s="232"/>
      <c r="G30" s="232"/>
      <c r="H30" s="232"/>
      <c r="I30" s="232"/>
      <c r="J30" s="232"/>
      <c r="K30" s="234"/>
      <c r="L30" s="234"/>
      <c r="M30" s="235"/>
    </row>
    <row r="31" spans="1:13" ht="18">
      <c r="B31" s="220"/>
      <c r="C31" s="221"/>
      <c r="D31" s="221"/>
      <c r="E31" s="221"/>
      <c r="F31" s="221"/>
      <c r="G31" s="221"/>
      <c r="H31" s="221"/>
      <c r="I31" s="221"/>
      <c r="J31" s="221"/>
      <c r="K31" s="191"/>
      <c r="L31" s="191"/>
      <c r="M31" s="192"/>
    </row>
    <row r="32" spans="1:13">
      <c r="B32" s="201"/>
      <c r="C32" s="201"/>
      <c r="D32" s="201"/>
      <c r="E32" s="201"/>
      <c r="F32" s="201"/>
      <c r="G32" s="201"/>
      <c r="H32" s="201"/>
      <c r="I32" s="201"/>
      <c r="J32" s="201"/>
    </row>
    <row r="33" spans="2:12" ht="15.75">
      <c r="B33" s="223"/>
      <c r="C33" s="223"/>
      <c r="D33" s="223"/>
      <c r="E33" s="223"/>
      <c r="F33" s="223"/>
      <c r="G33" s="223"/>
      <c r="H33" s="223"/>
      <c r="I33" s="223"/>
      <c r="J33" s="223"/>
      <c r="K33" s="21"/>
      <c r="L33" s="21"/>
    </row>
    <row r="34" spans="2:12" ht="15.75">
      <c r="B34" s="223"/>
      <c r="C34" s="223"/>
      <c r="D34" s="223"/>
      <c r="E34" s="223"/>
      <c r="F34" s="223"/>
      <c r="G34" s="223"/>
      <c r="H34" s="223"/>
      <c r="I34" s="223"/>
      <c r="J34" s="223"/>
      <c r="K34" s="21"/>
      <c r="L34" s="21"/>
    </row>
    <row r="35" spans="2:12" ht="15.75">
      <c r="B35" s="223"/>
      <c r="C35" s="223"/>
      <c r="D35" s="223"/>
      <c r="E35" s="223"/>
      <c r="F35" s="223"/>
      <c r="G35" s="223"/>
      <c r="H35" s="223"/>
      <c r="I35" s="223"/>
      <c r="J35" s="223"/>
      <c r="K35" s="21"/>
      <c r="L35" s="21"/>
    </row>
    <row r="36" spans="2:12" ht="15">
      <c r="K36" s="21"/>
      <c r="L36" s="21"/>
    </row>
    <row r="37" spans="2:12" ht="15.75">
      <c r="B37" s="224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2:12" ht="15.75">
      <c r="B38" s="224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2:12" ht="15.75">
      <c r="B39" s="224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2:12" ht="15.75">
      <c r="B40" s="224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2:12" ht="15.75">
      <c r="B41" s="224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2:12" ht="15.75">
      <c r="B42" s="224" t="s">
        <v>28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2:12" ht="15">
      <c r="B43" s="182" t="s">
        <v>28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O390"/>
  <sheetViews>
    <sheetView workbookViewId="0">
      <selection activeCell="F8" sqref="F8"/>
    </sheetView>
  </sheetViews>
  <sheetFormatPr defaultColWidth="8.85546875" defaultRowHeight="12.75"/>
  <cols>
    <col min="1" max="1" width="22.85546875" customWidth="1"/>
    <col min="2" max="2" width="21.140625" customWidth="1"/>
    <col min="3" max="3" width="16.42578125" customWidth="1"/>
    <col min="4" max="4" width="31" customWidth="1"/>
    <col min="5" max="5" width="7" customWidth="1"/>
    <col min="6" max="6" width="7.42578125" customWidth="1"/>
    <col min="7" max="7" width="4" customWidth="1"/>
    <col min="8" max="8" width="8.42578125" customWidth="1"/>
    <col min="9" max="9" width="7.28515625" customWidth="1"/>
    <col min="10" max="10" width="7.85546875" customWidth="1"/>
    <col min="11" max="11" width="8" customWidth="1"/>
    <col min="12" max="12" width="13" customWidth="1"/>
  </cols>
  <sheetData>
    <row r="1" spans="1:41" ht="15.75">
      <c r="A1" s="1" t="s">
        <v>0</v>
      </c>
      <c r="C1" s="2"/>
      <c r="D1" s="2"/>
      <c r="E1" s="3" t="s">
        <v>1</v>
      </c>
      <c r="F1" s="3"/>
      <c r="G1" s="4" t="s">
        <v>2</v>
      </c>
      <c r="H1" s="5"/>
      <c r="I1" s="2"/>
      <c r="J1" s="2"/>
      <c r="K1" s="2"/>
      <c r="L1" s="2"/>
      <c r="M1" s="2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1" ht="15.75">
      <c r="A2" s="7" t="s">
        <v>3</v>
      </c>
      <c r="B2" s="2"/>
      <c r="C2" s="2"/>
      <c r="D2" s="2"/>
      <c r="E2" s="2"/>
      <c r="F2" s="8" t="s">
        <v>4</v>
      </c>
      <c r="G2" s="9"/>
      <c r="H2" s="10"/>
      <c r="I2" s="11"/>
      <c r="J2" s="11"/>
      <c r="K2" s="11"/>
      <c r="L2" s="11"/>
      <c r="M2" s="11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 ht="15.75" thickBot="1">
      <c r="A3" s="12" t="s">
        <v>5</v>
      </c>
      <c r="B3" s="13"/>
      <c r="C3" s="14" t="s">
        <v>6</v>
      </c>
      <c r="D3" s="14" t="s">
        <v>7</v>
      </c>
      <c r="E3" s="15" t="s">
        <v>8</v>
      </c>
      <c r="F3" s="13"/>
      <c r="G3" s="16"/>
      <c r="H3" s="17"/>
      <c r="I3" s="13"/>
      <c r="J3" s="13"/>
      <c r="K3" s="13"/>
      <c r="L3" s="13"/>
      <c r="M3" s="1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ht="15.75" thickBot="1">
      <c r="A4" s="12" t="s">
        <v>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15.75" thickBot="1">
      <c r="A5" s="12" t="s">
        <v>10</v>
      </c>
      <c r="B5" s="18" t="s">
        <v>11</v>
      </c>
      <c r="C5" s="19" t="s">
        <v>12</v>
      </c>
      <c r="D5" s="20"/>
      <c r="E5" s="13"/>
      <c r="F5" s="15" t="s">
        <v>13</v>
      </c>
      <c r="G5" s="21"/>
      <c r="H5" s="13"/>
      <c r="I5" s="13"/>
      <c r="J5" s="13"/>
      <c r="K5" s="13"/>
      <c r="L5" s="13"/>
      <c r="M5" s="13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5">
      <c r="A6" s="12" t="s">
        <v>14</v>
      </c>
      <c r="B6" s="13"/>
      <c r="C6" s="22"/>
      <c r="D6" s="22"/>
      <c r="E6" s="13"/>
      <c r="F6" s="13"/>
      <c r="G6" s="23" t="s">
        <v>15</v>
      </c>
      <c r="H6" s="24"/>
      <c r="I6" s="13"/>
      <c r="J6" s="13"/>
      <c r="K6" s="13"/>
      <c r="L6" s="13"/>
      <c r="M6" s="13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15">
      <c r="A7" s="12" t="s">
        <v>16</v>
      </c>
      <c r="B7" s="13"/>
      <c r="C7" s="25"/>
      <c r="D7" s="25"/>
      <c r="E7" s="13"/>
      <c r="F7" s="13"/>
      <c r="G7" s="26"/>
      <c r="H7" s="27"/>
      <c r="I7" s="13"/>
      <c r="J7" s="13"/>
      <c r="K7" s="13"/>
      <c r="L7" s="13"/>
      <c r="M7" s="13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ht="16.5" thickBot="1">
      <c r="A8" s="7" t="s">
        <v>17</v>
      </c>
      <c r="B8" s="13"/>
      <c r="C8" s="25"/>
      <c r="D8" s="25"/>
      <c r="E8" s="13"/>
      <c r="F8" s="13"/>
      <c r="G8" s="28"/>
      <c r="H8" s="29"/>
      <c r="I8" s="13"/>
      <c r="J8" s="13"/>
      <c r="K8" s="13"/>
      <c r="L8" s="13"/>
      <c r="M8" s="13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15.75" thickBot="1">
      <c r="A9" s="12" t="s">
        <v>18</v>
      </c>
      <c r="B9" s="13"/>
      <c r="C9" s="25"/>
      <c r="D9" s="25"/>
      <c r="E9" s="13"/>
      <c r="F9" s="13"/>
      <c r="G9" s="13"/>
      <c r="H9" s="21"/>
      <c r="I9" s="13"/>
      <c r="J9" s="13"/>
      <c r="K9" s="13"/>
      <c r="L9" s="13"/>
      <c r="M9" s="1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5.75" thickBot="1">
      <c r="A10" s="12" t="s">
        <v>19</v>
      </c>
      <c r="B10" s="13"/>
      <c r="C10" s="30"/>
      <c r="D10" s="30"/>
      <c r="E10" s="13"/>
      <c r="F10" s="31" t="s">
        <v>20</v>
      </c>
      <c r="G10" s="32" t="s">
        <v>21</v>
      </c>
      <c r="H10" s="32" t="s">
        <v>22</v>
      </c>
      <c r="I10" s="32" t="s">
        <v>23</v>
      </c>
      <c r="J10" s="32" t="s">
        <v>24</v>
      </c>
      <c r="K10" s="33" t="s">
        <v>25</v>
      </c>
      <c r="L10" s="13"/>
      <c r="M10" s="13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15">
      <c r="A11" s="12" t="s">
        <v>26</v>
      </c>
      <c r="B11" s="13"/>
      <c r="C11" s="13"/>
      <c r="D11" s="13"/>
      <c r="E11" s="13"/>
      <c r="F11" s="34"/>
      <c r="G11" s="35"/>
      <c r="H11" s="35"/>
      <c r="I11" s="35"/>
      <c r="J11" s="35"/>
      <c r="K11" s="36"/>
      <c r="L11" s="13"/>
      <c r="M11" s="13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15">
      <c r="A12" s="12" t="s">
        <v>27</v>
      </c>
      <c r="B12" s="13"/>
      <c r="C12" s="13"/>
      <c r="D12" s="13"/>
      <c r="E12" s="13"/>
      <c r="F12" s="34" t="s">
        <v>28</v>
      </c>
      <c r="G12" s="35"/>
      <c r="H12" s="35"/>
      <c r="I12" s="35"/>
      <c r="J12" s="35"/>
      <c r="K12" s="36"/>
      <c r="L12" s="13"/>
      <c r="M12" s="13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15">
      <c r="A13" s="12" t="s">
        <v>29</v>
      </c>
      <c r="B13" s="13"/>
      <c r="C13" s="13"/>
      <c r="D13" s="13"/>
      <c r="E13" s="13"/>
      <c r="F13" s="34"/>
      <c r="G13" s="35"/>
      <c r="H13" s="35"/>
      <c r="I13" s="35"/>
      <c r="J13" s="35"/>
      <c r="K13" s="36"/>
      <c r="L13" s="13"/>
      <c r="M13" s="13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15.75" thickBot="1">
      <c r="A14" s="12" t="s">
        <v>30</v>
      </c>
      <c r="B14" s="13"/>
      <c r="C14" s="13"/>
      <c r="D14" s="13"/>
      <c r="E14" s="13"/>
      <c r="F14" s="37"/>
      <c r="G14" s="38"/>
      <c r="H14" s="38"/>
      <c r="I14" s="38"/>
      <c r="J14" s="38"/>
      <c r="K14" s="39"/>
      <c r="L14" s="13"/>
      <c r="M14" s="13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15.75" thickBot="1">
      <c r="A15" s="40" t="s">
        <v>31</v>
      </c>
      <c r="B15" s="41" t="s">
        <v>32</v>
      </c>
      <c r="C15" s="42" t="s">
        <v>33</v>
      </c>
      <c r="D15" s="43"/>
      <c r="E15" s="13"/>
      <c r="F15" s="13"/>
      <c r="G15" s="13"/>
      <c r="H15" s="13"/>
      <c r="I15" s="13"/>
      <c r="J15" s="13"/>
      <c r="K15" s="13"/>
      <c r="L15" s="13"/>
      <c r="M15" s="13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5.75" thickBot="1">
      <c r="A16" s="13"/>
      <c r="B16" s="13"/>
      <c r="C16" s="44"/>
      <c r="D16" s="45"/>
      <c r="E16" s="13"/>
      <c r="F16" s="13"/>
      <c r="G16" s="13"/>
      <c r="H16" s="13"/>
      <c r="I16" s="13"/>
      <c r="J16" s="13"/>
      <c r="K16" s="13"/>
      <c r="L16" s="13"/>
      <c r="M16" s="1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5.75">
      <c r="A17" s="1" t="s">
        <v>34</v>
      </c>
      <c r="B17" s="13"/>
      <c r="C17" s="44"/>
      <c r="D17" s="45"/>
      <c r="E17" s="13"/>
      <c r="F17" s="13"/>
      <c r="G17" s="13"/>
      <c r="H17" s="13"/>
      <c r="I17" s="13"/>
      <c r="J17" s="13"/>
      <c r="K17" s="13"/>
      <c r="L17" s="13"/>
      <c r="M17" s="13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5">
      <c r="A18" s="46" t="s">
        <v>35</v>
      </c>
      <c r="B18" s="13"/>
      <c r="C18" s="44"/>
      <c r="D18" s="45"/>
      <c r="E18" s="13"/>
      <c r="F18" s="13"/>
      <c r="G18" s="13"/>
      <c r="H18" s="13"/>
      <c r="I18" s="13"/>
      <c r="J18" s="13"/>
      <c r="K18" s="13"/>
      <c r="L18" s="13"/>
      <c r="M18" s="13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5">
      <c r="A19" s="47" t="s">
        <v>36</v>
      </c>
      <c r="B19" s="13"/>
      <c r="C19" s="44"/>
      <c r="D19" s="45"/>
      <c r="E19" s="13"/>
      <c r="F19" s="13"/>
      <c r="G19" s="13"/>
      <c r="H19" s="13"/>
      <c r="I19" s="13"/>
      <c r="J19" s="13"/>
      <c r="K19" s="13"/>
      <c r="L19" s="13"/>
      <c r="M19" s="13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5.75" thickBot="1">
      <c r="A20" s="48" t="s">
        <v>37</v>
      </c>
      <c r="B20" s="13"/>
      <c r="C20" s="49"/>
      <c r="D20" s="50"/>
      <c r="E20" s="13"/>
      <c r="F20" s="13"/>
      <c r="G20" s="13"/>
      <c r="H20" s="13"/>
      <c r="I20" s="13"/>
      <c r="J20" s="13"/>
      <c r="K20" s="13"/>
      <c r="L20" s="13"/>
      <c r="M20" s="13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5">
      <c r="A21" s="46" t="s">
        <v>38</v>
      </c>
      <c r="B21" s="13"/>
      <c r="C21" s="13"/>
      <c r="D21" s="13"/>
      <c r="E21" s="13"/>
      <c r="F21" s="51" t="s">
        <v>39</v>
      </c>
      <c r="G21" s="52"/>
      <c r="H21" s="13"/>
      <c r="I21" s="13"/>
      <c r="J21" s="13"/>
      <c r="K21" s="13"/>
      <c r="L21" s="13"/>
      <c r="M21" s="1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5">
      <c r="A22" s="47" t="s">
        <v>40</v>
      </c>
      <c r="B22" s="13"/>
      <c r="C22" s="13"/>
      <c r="D22" s="13"/>
      <c r="E22" s="13"/>
      <c r="F22" s="53"/>
      <c r="G22" s="54"/>
      <c r="H22" s="13"/>
      <c r="I22" s="13"/>
      <c r="J22" s="13"/>
      <c r="K22" s="13"/>
      <c r="L22" s="13"/>
      <c r="M22" s="1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5.75" thickBot="1">
      <c r="A23" s="55" t="s">
        <v>41</v>
      </c>
      <c r="B23" s="13"/>
      <c r="C23" s="13"/>
      <c r="D23" s="13"/>
      <c r="E23" s="13"/>
      <c r="F23" s="53"/>
      <c r="G23" s="54"/>
      <c r="H23" s="13"/>
      <c r="I23" s="13"/>
      <c r="J23" s="13"/>
      <c r="K23" s="13"/>
      <c r="L23" s="13"/>
      <c r="M23" s="13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5.75" thickBot="1">
      <c r="A24" s="13"/>
      <c r="B24" s="13"/>
      <c r="C24" s="13"/>
      <c r="D24" s="13"/>
      <c r="E24" s="13"/>
      <c r="F24" s="56"/>
      <c r="G24" s="57"/>
      <c r="H24" s="13"/>
      <c r="I24" s="13"/>
      <c r="J24" s="13"/>
      <c r="K24" s="13"/>
      <c r="L24" s="13"/>
      <c r="M24" s="13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5">
      <c r="A25" s="13"/>
      <c r="B25" s="58" t="s">
        <v>42</v>
      </c>
      <c r="C25" s="59" t="s">
        <v>43</v>
      </c>
      <c r="D25" s="60"/>
      <c r="E25" s="13"/>
      <c r="F25" s="13"/>
      <c r="G25" s="13"/>
      <c r="H25" s="13"/>
      <c r="I25" s="13"/>
      <c r="J25" s="13"/>
      <c r="K25" s="13"/>
      <c r="L25" s="13"/>
      <c r="M25" s="13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5">
      <c r="A26" s="21"/>
      <c r="B26" s="13"/>
      <c r="C26" s="53"/>
      <c r="D26" s="54"/>
      <c r="E26" s="13"/>
      <c r="F26" s="13"/>
      <c r="G26" s="13"/>
      <c r="H26" s="13"/>
      <c r="I26" s="13"/>
      <c r="J26" s="13"/>
      <c r="K26" s="13"/>
      <c r="L26" s="13"/>
      <c r="M26" s="13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5">
      <c r="A27" s="13"/>
      <c r="B27" s="13"/>
      <c r="C27" s="53"/>
      <c r="D27" s="54"/>
      <c r="E27" s="13"/>
      <c r="F27" s="13"/>
      <c r="G27" s="13"/>
      <c r="H27" s="13"/>
      <c r="I27" s="13"/>
      <c r="J27" s="13"/>
      <c r="K27" s="13"/>
      <c r="L27" s="13"/>
      <c r="M27" s="1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5.75" thickBot="1">
      <c r="A28" s="13"/>
      <c r="B28" s="13"/>
      <c r="C28" s="56"/>
      <c r="D28" s="57"/>
      <c r="E28" s="13"/>
      <c r="F28" s="13"/>
      <c r="G28" s="13"/>
      <c r="H28" s="13"/>
      <c r="I28" s="13"/>
      <c r="J28" s="13"/>
      <c r="K28" s="13"/>
      <c r="L28" s="13"/>
      <c r="M28" s="1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5.75" thickBo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5">
      <c r="A30" s="13"/>
      <c r="B30" s="13"/>
      <c r="C30" s="59" t="s">
        <v>44</v>
      </c>
      <c r="D30" s="60"/>
      <c r="E30" s="13"/>
      <c r="F30" s="13"/>
      <c r="G30" s="13"/>
      <c r="H30" s="13"/>
      <c r="I30" s="13"/>
      <c r="J30" s="13"/>
      <c r="K30" s="13"/>
      <c r="L30" s="13"/>
      <c r="M30" s="1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5">
      <c r="A31" s="13"/>
      <c r="B31" s="13"/>
      <c r="C31" s="53"/>
      <c r="D31" s="54"/>
      <c r="E31" s="13"/>
      <c r="F31" s="13"/>
      <c r="G31" s="13"/>
      <c r="H31" s="13"/>
      <c r="I31" s="13"/>
      <c r="J31" s="13"/>
      <c r="K31" s="13"/>
      <c r="L31" s="13"/>
      <c r="M31" s="13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5">
      <c r="A32" s="13"/>
      <c r="B32" s="13"/>
      <c r="C32" s="53"/>
      <c r="D32" s="54"/>
      <c r="E32" s="13"/>
      <c r="F32" s="13"/>
      <c r="G32" s="13"/>
      <c r="H32" s="13"/>
      <c r="I32" s="13"/>
      <c r="J32" s="13"/>
      <c r="K32" s="13"/>
      <c r="L32" s="13"/>
      <c r="M32" s="13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ht="15.75" thickBot="1">
      <c r="A33" s="13"/>
      <c r="B33" s="13"/>
      <c r="C33" s="56"/>
      <c r="D33" s="57"/>
      <c r="E33" s="13"/>
      <c r="F33" s="13"/>
      <c r="G33" s="13"/>
      <c r="H33" s="13"/>
      <c r="I33" s="13"/>
      <c r="J33" s="13"/>
      <c r="K33" s="13"/>
      <c r="L33" s="13"/>
      <c r="M33" s="1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1:41" ht="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8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61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8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61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8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61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8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1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8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1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8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2"/>
      <c r="P47" s="2"/>
      <c r="Q47" s="2"/>
      <c r="R47" s="2"/>
      <c r="S47" s="2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8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2"/>
      <c r="P48" s="2"/>
      <c r="Q48" s="2"/>
      <c r="R48" s="2"/>
      <c r="S48" s="2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8">
      <c r="A49" s="62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8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8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8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8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8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8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8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8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8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 ht="18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 ht="18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 ht="18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 ht="18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 ht="18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 ht="18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1:41" ht="18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1:41" ht="18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1:41" ht="18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1:41" ht="18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1:41" ht="18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1:41" ht="18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1:41" ht="18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1:41" ht="18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1:41" ht="18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1:41" ht="18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1:41" ht="18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1:41" ht="18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1:41" ht="18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1:41" ht="18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1:41" ht="18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1:41" ht="18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1:41" ht="18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1:41" ht="18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1:41" ht="18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1:41" ht="18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1:41" ht="18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1:41" ht="18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1:41" ht="18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1:41" ht="18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1:41" ht="18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1:41" ht="18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1:41" ht="18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1:41" ht="18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1:41" ht="18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1:41" ht="18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1:41" ht="18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1:41" ht="18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1:41" ht="18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1:41" ht="18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1:41" ht="18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1:41" ht="18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1:41" ht="18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1:41" ht="18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1:41" ht="18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1:41" ht="18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1:41" ht="18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1:41" ht="18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1:41" ht="18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1:41" ht="18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1:41" ht="18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1:41" ht="18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1:41" ht="18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1:41" ht="18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1:41" ht="18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1:41" ht="18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1:41" ht="18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1:41" ht="18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1:41" ht="18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1:41" ht="18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1:41" ht="18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1:41" ht="18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:41" ht="18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:41" ht="18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:41" ht="18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:41" ht="18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:41" ht="18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1:41" ht="18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1:41" ht="18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1:41" ht="18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1:41" ht="18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1:41" ht="18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1:41" ht="18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1:41" ht="18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1:41" ht="18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1:41" ht="18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1:41" ht="18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1:41" ht="18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1:41" ht="18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1:41" ht="18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  <row r="139" spans="1:41" ht="18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</row>
    <row r="140" spans="1:41" ht="18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</row>
    <row r="141" spans="1:41" ht="18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</row>
    <row r="142" spans="1:41" ht="18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</row>
    <row r="143" spans="1:41" ht="18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</row>
    <row r="144" spans="1:41" ht="18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</row>
    <row r="145" spans="1:41" ht="18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</row>
    <row r="146" spans="1:41" ht="18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</row>
    <row r="147" spans="1:41" ht="18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</row>
    <row r="148" spans="1:41" ht="18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</row>
    <row r="149" spans="1:41" ht="18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</row>
    <row r="150" spans="1:41" ht="18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</row>
    <row r="151" spans="1:41" ht="18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</row>
    <row r="152" spans="1:41" ht="18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</row>
    <row r="153" spans="1:41" ht="18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</row>
    <row r="154" spans="1:41" ht="18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</row>
    <row r="155" spans="1:41" ht="18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</row>
    <row r="156" spans="1:41" ht="18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</row>
    <row r="157" spans="1:41" ht="18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</row>
    <row r="158" spans="1:41" ht="18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</row>
    <row r="159" spans="1:41" ht="18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</row>
    <row r="160" spans="1:41" ht="18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</row>
    <row r="161" spans="1:41" ht="18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</row>
    <row r="162" spans="1:41" ht="18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</row>
    <row r="163" spans="1:41" ht="18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</row>
    <row r="164" spans="1:41" ht="18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</row>
    <row r="165" spans="1:41" ht="18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</row>
    <row r="166" spans="1:4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</row>
    <row r="167" spans="1:4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</row>
    <row r="168" spans="1:4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</row>
    <row r="169" spans="1:4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</row>
    <row r="170" spans="1:4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</row>
    <row r="171" spans="1:4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</row>
    <row r="172" spans="1:4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</row>
    <row r="173" spans="1:4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</row>
    <row r="174" spans="1:4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</row>
    <row r="175" spans="1:4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</row>
    <row r="176" spans="1:4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</row>
    <row r="177" spans="1:4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</row>
    <row r="178" spans="1:4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</row>
    <row r="179" spans="1:4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</row>
    <row r="180" spans="1:4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</row>
    <row r="181" spans="1:4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</row>
    <row r="182" spans="1:4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</row>
    <row r="183" spans="1:4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</row>
    <row r="184" spans="1:4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</row>
    <row r="185" spans="1:4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</row>
    <row r="186" spans="1:4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</row>
    <row r="187" spans="1:4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</row>
    <row r="188" spans="1:4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</row>
    <row r="189" spans="1:4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</row>
    <row r="190" spans="1:4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</row>
    <row r="191" spans="1:4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</row>
    <row r="192" spans="1:4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</row>
    <row r="193" spans="1:4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</row>
    <row r="194" spans="1:4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</row>
    <row r="195" spans="1:4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</row>
    <row r="196" spans="1:4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</row>
    <row r="197" spans="1:4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</row>
    <row r="198" spans="1:4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</row>
    <row r="199" spans="1:4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</row>
    <row r="200" spans="1:4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</row>
    <row r="201" spans="1:4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</row>
    <row r="202" spans="1:4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</row>
    <row r="203" spans="1:4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</row>
    <row r="204" spans="1:4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</row>
    <row r="205" spans="1:4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</row>
    <row r="206" spans="1:4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</row>
    <row r="207" spans="1:4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</row>
    <row r="208" spans="1:4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</row>
    <row r="209" spans="1:4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</row>
    <row r="210" spans="1:4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</row>
    <row r="211" spans="1:4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</row>
    <row r="212" spans="1:4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</row>
    <row r="213" spans="1:4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</row>
    <row r="214" spans="1:4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</row>
    <row r="215" spans="1:4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</row>
    <row r="216" spans="1:4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</row>
    <row r="217" spans="1:4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</row>
    <row r="218" spans="1:4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</row>
    <row r="219" spans="1:4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</row>
    <row r="220" spans="1:4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</row>
    <row r="221" spans="1:4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</row>
    <row r="222" spans="1:4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</row>
    <row r="223" spans="1:4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</row>
    <row r="224" spans="1:4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</row>
    <row r="225" spans="1:4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</row>
    <row r="226" spans="1:4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</row>
    <row r="227" spans="1:4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</row>
    <row r="228" spans="1:4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</row>
    <row r="229" spans="1:4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</row>
    <row r="230" spans="1:4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</row>
    <row r="231" spans="1:4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</row>
    <row r="232" spans="1:4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</row>
    <row r="233" spans="1:4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</row>
    <row r="234" spans="1:4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</row>
    <row r="235" spans="1:4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</row>
    <row r="236" spans="1:4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</row>
    <row r="237" spans="1:4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</row>
    <row r="238" spans="1:4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</row>
    <row r="239" spans="1:4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</row>
    <row r="240" spans="1:4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</row>
    <row r="241" spans="1:4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</row>
    <row r="242" spans="1:4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</row>
    <row r="243" spans="1:4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</row>
    <row r="244" spans="1:4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</row>
    <row r="245" spans="1:4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</row>
    <row r="246" spans="1:4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</row>
    <row r="247" spans="1:4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</row>
    <row r="248" spans="1:4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</row>
    <row r="249" spans="1:4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</row>
    <row r="250" spans="1:4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</row>
    <row r="251" spans="1:4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</row>
    <row r="252" spans="1:4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</row>
    <row r="253" spans="1:4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</row>
    <row r="254" spans="1:4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</row>
    <row r="255" spans="1:4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</row>
    <row r="256" spans="1:4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</row>
    <row r="257" spans="1:4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</row>
    <row r="258" spans="1:4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</row>
    <row r="259" spans="1:4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</row>
    <row r="260" spans="1:4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</row>
    <row r="261" spans="1:4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</row>
    <row r="262" spans="1:4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</row>
    <row r="263" spans="1:4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</row>
    <row r="264" spans="1:4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</row>
    <row r="265" spans="1:4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</row>
    <row r="266" spans="1:4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</row>
    <row r="267" spans="1:4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</row>
    <row r="268" spans="1:4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</row>
    <row r="269" spans="1:4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</row>
    <row r="270" spans="1:4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</row>
    <row r="271" spans="1:4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</row>
    <row r="272" spans="1:4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</row>
    <row r="273" spans="1:4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</row>
    <row r="274" spans="1:4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</row>
    <row r="275" spans="1:4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</row>
    <row r="276" spans="1:4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</row>
    <row r="277" spans="1:4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</row>
    <row r="278" spans="1:4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</row>
    <row r="279" spans="1:4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</row>
    <row r="280" spans="1:4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</row>
    <row r="281" spans="1:4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</row>
    <row r="282" spans="1:4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</row>
    <row r="283" spans="1:4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</row>
    <row r="284" spans="1:4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</row>
    <row r="285" spans="1:4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</row>
    <row r="286" spans="1:4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</row>
    <row r="287" spans="1:4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</row>
    <row r="288" spans="1:4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</row>
    <row r="289" spans="1:4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</row>
    <row r="290" spans="1:4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</row>
    <row r="291" spans="1:4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</row>
    <row r="292" spans="1:4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</row>
    <row r="293" spans="1:4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</row>
    <row r="294" spans="1:4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</row>
    <row r="295" spans="1:4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</row>
    <row r="296" spans="1:4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</row>
    <row r="297" spans="1:4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</row>
    <row r="298" spans="1:4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</row>
    <row r="299" spans="1:4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</row>
    <row r="300" spans="1:4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</row>
    <row r="301" spans="1:4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</row>
    <row r="302" spans="1:4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</row>
    <row r="303" spans="1:4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</row>
    <row r="304" spans="1:4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</row>
    <row r="305" spans="1:4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</row>
    <row r="306" spans="1:4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</row>
    <row r="307" spans="1:4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</row>
    <row r="308" spans="1:4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</row>
    <row r="309" spans="1:4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</row>
    <row r="310" spans="1:4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</row>
    <row r="311" spans="1:4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</row>
    <row r="312" spans="1:4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</row>
    <row r="313" spans="1:4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</row>
    <row r="314" spans="1:4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</row>
    <row r="315" spans="1:4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</row>
    <row r="316" spans="1:4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</row>
    <row r="317" spans="1:4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</row>
    <row r="318" spans="1:4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</row>
    <row r="319" spans="1:4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</row>
    <row r="320" spans="1:4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</row>
    <row r="321" spans="1:4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</row>
    <row r="322" spans="1:4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</row>
    <row r="323" spans="1:4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</row>
    <row r="324" spans="1:4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</row>
    <row r="325" spans="1:4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</row>
    <row r="326" spans="1:4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</row>
    <row r="327" spans="1:4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</row>
    <row r="328" spans="1:4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</row>
    <row r="329" spans="1:4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</row>
    <row r="330" spans="1:4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</row>
    <row r="331" spans="1:4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</row>
    <row r="332" spans="1:4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</row>
    <row r="333" spans="1:4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</row>
    <row r="334" spans="1:4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</row>
    <row r="335" spans="1:4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</row>
    <row r="336" spans="1:4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</row>
    <row r="337" spans="1:4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</row>
    <row r="338" spans="1:4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</row>
    <row r="339" spans="1:4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</row>
    <row r="340" spans="1:4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</row>
    <row r="341" spans="1:4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</row>
    <row r="342" spans="1:4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</row>
    <row r="343" spans="1:4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</row>
    <row r="344" spans="1:4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</row>
    <row r="345" spans="1:4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</row>
    <row r="346" spans="1:4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</row>
    <row r="347" spans="1:4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</row>
    <row r="348" spans="1:4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</row>
    <row r="349" spans="1:4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</row>
    <row r="350" spans="1:4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</row>
    <row r="351" spans="1:4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</row>
    <row r="352" spans="1:4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</row>
    <row r="353" spans="1:4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</row>
    <row r="354" spans="1:4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</row>
    <row r="355" spans="1:4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</row>
    <row r="356" spans="1:4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</row>
    <row r="357" spans="1:4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</row>
    <row r="358" spans="1:4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</row>
    <row r="359" spans="1:4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</row>
    <row r="360" spans="1:4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</row>
    <row r="361" spans="1:4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</row>
    <row r="362" spans="1:4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</row>
    <row r="363" spans="1:4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</row>
    <row r="364" spans="1:4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</row>
    <row r="365" spans="1:4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</row>
    <row r="366" spans="1:4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</row>
    <row r="367" spans="1:4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</row>
    <row r="368" spans="1:4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</row>
    <row r="369" spans="1:4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</row>
    <row r="370" spans="1:4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</row>
    <row r="371" spans="1:4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</row>
    <row r="372" spans="1:4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</row>
    <row r="373" spans="1:4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</row>
    <row r="374" spans="1:4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</row>
    <row r="375" spans="1:4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</row>
    <row r="376" spans="1:4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</row>
    <row r="377" spans="1:4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</row>
    <row r="378" spans="1:4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</row>
    <row r="379" spans="1:4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</row>
    <row r="380" spans="1:4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</row>
    <row r="381" spans="1:4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</row>
    <row r="382" spans="1:4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</row>
    <row r="383" spans="1:4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</row>
    <row r="384" spans="1:4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</row>
    <row r="385" spans="1:4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</row>
    <row r="386" spans="1:4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</row>
    <row r="387" spans="1:4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</row>
    <row r="388" spans="1:4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</row>
    <row r="389" spans="1:4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</row>
    <row r="390" spans="1:4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</row>
  </sheetData>
  <pageMargins left="0.75" right="0.75" top="1" bottom="1" header="0.5" footer="0.5"/>
  <pageSetup scale="66" orientation="landscape" horizontalDpi="4294967294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37"/>
  <sheetViews>
    <sheetView zoomScaleNormal="125" zoomScalePageLayoutView="125" workbookViewId="0">
      <selection activeCell="F8" sqref="F8"/>
    </sheetView>
  </sheetViews>
  <sheetFormatPr defaultColWidth="8.85546875" defaultRowHeight="12.75"/>
  <cols>
    <col min="1" max="1" width="26.42578125" customWidth="1"/>
    <col min="2" max="2" width="2" customWidth="1"/>
    <col min="3" max="3" width="25.42578125" customWidth="1"/>
    <col min="4" max="4" width="33" customWidth="1"/>
    <col min="5" max="5" width="5.140625" customWidth="1"/>
    <col min="6" max="6" width="34.42578125" customWidth="1"/>
  </cols>
  <sheetData>
    <row r="1" spans="1:10" ht="16.5" thickBot="1">
      <c r="A1" s="64" t="s">
        <v>45</v>
      </c>
      <c r="B1" s="13"/>
      <c r="C1" s="65" t="s">
        <v>46</v>
      </c>
      <c r="D1" s="66"/>
      <c r="E1" s="13"/>
      <c r="F1" s="18" t="s">
        <v>47</v>
      </c>
      <c r="G1" s="13"/>
      <c r="H1" s="13"/>
      <c r="I1" s="13"/>
      <c r="J1" s="13"/>
    </row>
    <row r="2" spans="1:10" ht="16.5" thickBot="1">
      <c r="A2" s="67" t="s">
        <v>48</v>
      </c>
      <c r="B2" s="13"/>
      <c r="C2" s="68" t="s">
        <v>49</v>
      </c>
      <c r="D2" s="69" t="s">
        <v>50</v>
      </c>
      <c r="E2" s="13"/>
      <c r="F2" s="70" t="s">
        <v>51</v>
      </c>
      <c r="G2" s="13"/>
      <c r="H2" s="13"/>
      <c r="I2" s="13"/>
      <c r="J2" s="13"/>
    </row>
    <row r="3" spans="1:10" ht="15.75">
      <c r="A3" s="48" t="s">
        <v>52</v>
      </c>
      <c r="B3" s="13"/>
      <c r="C3" s="71" t="s">
        <v>53</v>
      </c>
      <c r="D3" s="72" t="s">
        <v>54</v>
      </c>
      <c r="E3" s="13"/>
      <c r="F3" s="18" t="s">
        <v>55</v>
      </c>
      <c r="G3" s="13"/>
      <c r="H3" s="13"/>
      <c r="I3" s="13"/>
      <c r="J3" s="13"/>
    </row>
    <row r="4" spans="1:10" ht="15">
      <c r="A4" s="12" t="s">
        <v>56</v>
      </c>
      <c r="B4" s="13"/>
      <c r="C4" s="46" t="s">
        <v>57</v>
      </c>
      <c r="D4" s="73" t="s">
        <v>58</v>
      </c>
      <c r="E4" s="13"/>
      <c r="F4" s="41" t="s">
        <v>32</v>
      </c>
      <c r="G4" s="13"/>
      <c r="H4" s="13"/>
      <c r="I4" s="13"/>
      <c r="J4" s="13"/>
    </row>
    <row r="5" spans="1:10" ht="15">
      <c r="A5" s="12" t="s">
        <v>59</v>
      </c>
      <c r="B5" s="13"/>
      <c r="C5" s="46" t="s">
        <v>60</v>
      </c>
      <c r="D5" s="73" t="s">
        <v>61</v>
      </c>
      <c r="E5" s="13"/>
      <c r="F5" s="41" t="s">
        <v>62</v>
      </c>
      <c r="G5" s="13"/>
      <c r="H5" s="13"/>
      <c r="I5" s="13"/>
      <c r="J5" s="13"/>
    </row>
    <row r="6" spans="1:10" ht="15">
      <c r="A6" s="48" t="s">
        <v>63</v>
      </c>
      <c r="B6" s="13"/>
      <c r="C6" s="74" t="s">
        <v>64</v>
      </c>
      <c r="D6" s="75" t="s">
        <v>65</v>
      </c>
      <c r="E6" s="13"/>
      <c r="F6" s="76" t="s">
        <v>1</v>
      </c>
      <c r="G6" s="13"/>
      <c r="H6" s="13"/>
      <c r="I6" s="13"/>
      <c r="J6" s="13"/>
    </row>
    <row r="7" spans="1:10" ht="15.75" thickBot="1">
      <c r="A7" s="12" t="s">
        <v>66</v>
      </c>
      <c r="B7" s="13"/>
      <c r="C7" s="74" t="s">
        <v>67</v>
      </c>
      <c r="D7" s="75" t="s">
        <v>68</v>
      </c>
      <c r="E7" s="13"/>
      <c r="F7" s="76" t="s">
        <v>69</v>
      </c>
      <c r="G7" s="13"/>
      <c r="H7" s="13"/>
      <c r="I7" s="13"/>
      <c r="J7" s="13"/>
    </row>
    <row r="8" spans="1:10" ht="15.75">
      <c r="A8" s="77" t="s">
        <v>70</v>
      </c>
      <c r="B8" s="13"/>
      <c r="C8" s="78" t="s">
        <v>71</v>
      </c>
      <c r="D8" s="79" t="s">
        <v>72</v>
      </c>
      <c r="E8" s="13"/>
      <c r="F8" s="13"/>
      <c r="G8" s="13"/>
      <c r="H8" s="13"/>
      <c r="I8" s="13"/>
      <c r="J8" s="13"/>
    </row>
    <row r="9" spans="1:10" ht="15">
      <c r="A9" s="80" t="s">
        <v>73</v>
      </c>
      <c r="B9" s="13"/>
      <c r="C9" s="81" t="s">
        <v>74</v>
      </c>
      <c r="D9" s="80" t="s">
        <v>75</v>
      </c>
      <c r="E9" s="13"/>
      <c r="F9" s="13"/>
      <c r="G9" s="13"/>
      <c r="H9" s="13"/>
      <c r="I9" s="13"/>
      <c r="J9" s="13"/>
    </row>
    <row r="10" spans="1:10" ht="15">
      <c r="A10" s="12" t="s">
        <v>76</v>
      </c>
      <c r="B10" s="13"/>
      <c r="C10" s="81" t="s">
        <v>77</v>
      </c>
      <c r="D10" s="80" t="s">
        <v>78</v>
      </c>
      <c r="E10" s="13"/>
      <c r="F10" s="13" t="s">
        <v>79</v>
      </c>
      <c r="G10" s="13"/>
      <c r="H10" s="13"/>
      <c r="I10" s="13"/>
      <c r="J10" s="13"/>
    </row>
    <row r="11" spans="1:10" ht="15.75" thickBot="1">
      <c r="A11" s="12" t="s">
        <v>80</v>
      </c>
      <c r="B11" s="13"/>
      <c r="C11" s="82" t="s">
        <v>81</v>
      </c>
      <c r="D11" s="80" t="s">
        <v>82</v>
      </c>
      <c r="E11" s="13" t="s">
        <v>28</v>
      </c>
      <c r="F11" s="13"/>
      <c r="G11" s="13"/>
      <c r="H11" s="13"/>
      <c r="I11" s="13"/>
      <c r="J11" s="13"/>
    </row>
    <row r="12" spans="1:10" ht="16.5" thickBot="1">
      <c r="A12" s="77" t="s">
        <v>83</v>
      </c>
      <c r="B12" s="13"/>
      <c r="C12" s="83"/>
      <c r="D12" s="55" t="s">
        <v>84</v>
      </c>
      <c r="E12" s="13"/>
      <c r="F12" s="13"/>
      <c r="G12" s="13"/>
      <c r="H12" s="13"/>
      <c r="I12" s="13"/>
      <c r="J12" s="13"/>
    </row>
    <row r="13" spans="1:10" ht="15.75" thickBot="1">
      <c r="A13" s="12" t="s">
        <v>85</v>
      </c>
      <c r="B13" s="13"/>
      <c r="C13" s="83" t="s">
        <v>28</v>
      </c>
      <c r="D13" s="84" t="s">
        <v>28</v>
      </c>
      <c r="E13" s="13"/>
      <c r="F13" s="85" t="s">
        <v>86</v>
      </c>
      <c r="G13" s="13"/>
      <c r="H13" s="13"/>
      <c r="I13" s="13"/>
      <c r="J13" s="13"/>
    </row>
    <row r="14" spans="1:10" ht="15" customHeight="1" thickBot="1">
      <c r="A14" s="86" t="s">
        <v>87</v>
      </c>
      <c r="B14" s="13"/>
      <c r="C14" s="83"/>
      <c r="D14" s="79" t="s">
        <v>88</v>
      </c>
      <c r="E14" s="13"/>
      <c r="F14" s="13"/>
      <c r="G14" s="13"/>
      <c r="H14" s="13"/>
      <c r="I14" s="13"/>
      <c r="J14" s="13"/>
    </row>
    <row r="15" spans="1:10" ht="14.1" customHeight="1">
      <c r="A15" s="21"/>
      <c r="B15" s="13"/>
      <c r="C15" s="83"/>
      <c r="D15" s="80" t="s">
        <v>89</v>
      </c>
      <c r="E15" s="13"/>
      <c r="F15" s="13"/>
      <c r="G15" s="13"/>
      <c r="H15" s="13"/>
      <c r="I15" s="13"/>
      <c r="J15" s="13"/>
    </row>
    <row r="16" spans="1:10" ht="15">
      <c r="A16" s="41" t="s">
        <v>90</v>
      </c>
      <c r="B16" s="13"/>
      <c r="C16" s="83"/>
      <c r="D16" s="80" t="s">
        <v>91</v>
      </c>
      <c r="E16" s="13" t="s">
        <v>28</v>
      </c>
      <c r="F16" s="13" t="s">
        <v>92</v>
      </c>
      <c r="G16" s="13"/>
      <c r="H16" s="13"/>
      <c r="I16" s="13"/>
      <c r="J16" s="13"/>
    </row>
    <row r="17" spans="1:10" ht="15">
      <c r="A17" s="21"/>
      <c r="B17" s="13"/>
      <c r="C17" s="83"/>
      <c r="D17" s="80" t="s">
        <v>93</v>
      </c>
      <c r="E17" s="13"/>
      <c r="F17" s="13" t="s">
        <v>28</v>
      </c>
      <c r="G17" s="13"/>
      <c r="H17" s="13"/>
      <c r="I17" s="13"/>
      <c r="J17" s="13"/>
    </row>
    <row r="18" spans="1:10" ht="15">
      <c r="A18" s="76" t="s">
        <v>94</v>
      </c>
      <c r="B18" s="13"/>
      <c r="C18" s="83"/>
      <c r="D18" s="80" t="s">
        <v>95</v>
      </c>
      <c r="E18" s="13"/>
      <c r="F18" s="87" t="s">
        <v>42</v>
      </c>
      <c r="G18" s="13"/>
      <c r="H18" s="13"/>
      <c r="I18" s="13"/>
      <c r="J18" s="13"/>
    </row>
    <row r="19" spans="1:10" ht="15.75" thickBot="1">
      <c r="A19" s="21"/>
      <c r="B19" s="13"/>
      <c r="C19" s="83"/>
      <c r="D19" s="55" t="s">
        <v>28</v>
      </c>
      <c r="E19" s="13"/>
      <c r="F19" s="88" t="s">
        <v>96</v>
      </c>
      <c r="G19" s="13"/>
      <c r="H19" s="13"/>
      <c r="I19" s="13"/>
      <c r="J19" s="13"/>
    </row>
    <row r="20" spans="1:10" ht="16.5" thickBot="1">
      <c r="A20" s="13"/>
      <c r="B20" s="13"/>
      <c r="C20" s="89" t="s">
        <v>97</v>
      </c>
      <c r="D20" s="90" t="s">
        <v>98</v>
      </c>
      <c r="E20" s="13"/>
      <c r="F20" s="91" t="s">
        <v>99</v>
      </c>
      <c r="G20" s="13"/>
      <c r="H20" s="13"/>
      <c r="I20" s="13"/>
      <c r="J20" s="13"/>
    </row>
    <row r="21" spans="1:10" ht="15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1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1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5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5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15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15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</sheetData>
  <pageMargins left="0.75" right="0.75" top="1" bottom="1" header="0.5" footer="0.5"/>
  <pageSetup scale="63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J96"/>
  <sheetViews>
    <sheetView topLeftCell="A97" zoomScale="125" zoomScaleNormal="125" zoomScalePageLayoutView="125" workbookViewId="0">
      <selection activeCell="A120" sqref="A120"/>
    </sheetView>
  </sheetViews>
  <sheetFormatPr defaultColWidth="11.42578125" defaultRowHeight="12.75"/>
  <cols>
    <col min="1" max="1" width="33.7109375" customWidth="1"/>
    <col min="2" max="2" width="13.42578125" customWidth="1"/>
  </cols>
  <sheetData>
    <row r="1" spans="1:10" ht="15.75">
      <c r="A1" s="183" t="s">
        <v>344</v>
      </c>
    </row>
    <row r="3" spans="1:10">
      <c r="A3" s="175" t="s">
        <v>299</v>
      </c>
      <c r="C3" s="175" t="s">
        <v>296</v>
      </c>
    </row>
    <row r="4" spans="1:10">
      <c r="A4" s="175" t="s">
        <v>303</v>
      </c>
      <c r="B4" s="176" t="s">
        <v>297</v>
      </c>
      <c r="C4" s="177" t="str">
        <f>B4</f>
        <v>hist.</v>
      </c>
      <c r="D4" s="176" t="str">
        <f>C4</f>
        <v>hist.</v>
      </c>
      <c r="E4" s="176" t="str">
        <f t="shared" ref="E4:F4" si="0">D4</f>
        <v>hist.</v>
      </c>
      <c r="F4" s="176" t="str">
        <f t="shared" si="0"/>
        <v>hist.</v>
      </c>
      <c r="G4" s="176" t="s">
        <v>298</v>
      </c>
      <c r="H4" s="176" t="str">
        <f>G4</f>
        <v>forecast</v>
      </c>
      <c r="J4" s="200" t="s">
        <v>28</v>
      </c>
    </row>
    <row r="5" spans="1:10">
      <c r="B5" s="178">
        <v>2002</v>
      </c>
      <c r="C5" s="178">
        <f>B5+1</f>
        <v>2003</v>
      </c>
      <c r="D5" s="178">
        <f t="shared" ref="D5:H5" si="1">C5+1</f>
        <v>2004</v>
      </c>
      <c r="E5" s="178">
        <f t="shared" si="1"/>
        <v>2005</v>
      </c>
      <c r="F5" s="178">
        <f t="shared" si="1"/>
        <v>2006</v>
      </c>
      <c r="G5" s="178">
        <f t="shared" si="1"/>
        <v>2007</v>
      </c>
      <c r="H5" s="178">
        <f t="shared" si="1"/>
        <v>2008</v>
      </c>
    </row>
    <row r="6" spans="1:10">
      <c r="A6" t="s">
        <v>258</v>
      </c>
      <c r="B6" s="179">
        <v>4994</v>
      </c>
      <c r="C6" s="179">
        <v>5034</v>
      </c>
      <c r="D6" s="179">
        <v>4631</v>
      </c>
      <c r="E6" s="179">
        <v>5309</v>
      </c>
      <c r="F6" s="179">
        <v>5984</v>
      </c>
      <c r="G6" s="179">
        <v>7597</v>
      </c>
      <c r="H6" s="179">
        <v>9546</v>
      </c>
      <c r="I6" s="179"/>
    </row>
    <row r="7" spans="1:10">
      <c r="A7" t="s">
        <v>259</v>
      </c>
      <c r="B7" s="180">
        <v>3340</v>
      </c>
      <c r="C7" s="180">
        <v>4212</v>
      </c>
      <c r="D7" s="180">
        <v>3328</v>
      </c>
      <c r="E7" s="180">
        <v>3841</v>
      </c>
      <c r="F7" s="180">
        <v>4336</v>
      </c>
      <c r="G7" s="180">
        <v>5303</v>
      </c>
      <c r="H7" s="180">
        <v>6489</v>
      </c>
      <c r="I7" s="179"/>
    </row>
    <row r="8" spans="1:10">
      <c r="A8" s="132" t="s">
        <v>260</v>
      </c>
      <c r="B8" s="181">
        <f>B6-B7</f>
        <v>1654</v>
      </c>
      <c r="C8" s="181">
        <f t="shared" ref="C8:H8" si="2">C6-C7</f>
        <v>822</v>
      </c>
      <c r="D8" s="181">
        <f t="shared" si="2"/>
        <v>1303</v>
      </c>
      <c r="E8" s="181">
        <f t="shared" si="2"/>
        <v>1468</v>
      </c>
      <c r="F8" s="181">
        <f t="shared" si="2"/>
        <v>1648</v>
      </c>
      <c r="G8" s="181">
        <f t="shared" si="2"/>
        <v>2294</v>
      </c>
      <c r="H8" s="181">
        <f t="shared" si="2"/>
        <v>3057</v>
      </c>
      <c r="I8" s="179"/>
    </row>
    <row r="9" spans="1:10">
      <c r="B9" s="179"/>
      <c r="C9" s="179"/>
      <c r="D9" s="179"/>
      <c r="E9" s="179"/>
      <c r="F9" s="179"/>
      <c r="G9" s="179"/>
      <c r="H9" s="179"/>
      <c r="I9" s="179"/>
    </row>
    <row r="10" spans="1:10">
      <c r="A10" s="132" t="s">
        <v>261</v>
      </c>
      <c r="B10" s="179"/>
      <c r="C10" s="179"/>
      <c r="D10" s="179"/>
      <c r="E10" s="179"/>
      <c r="F10" s="179"/>
      <c r="G10" s="179"/>
      <c r="H10" s="179"/>
      <c r="I10" s="179"/>
    </row>
    <row r="11" spans="1:10">
      <c r="A11" t="s">
        <v>262</v>
      </c>
      <c r="B11" s="179">
        <v>158</v>
      </c>
      <c r="C11" s="179">
        <v>169</v>
      </c>
      <c r="D11" s="179">
        <v>183</v>
      </c>
      <c r="E11" s="179">
        <v>143</v>
      </c>
      <c r="F11" s="179">
        <v>103</v>
      </c>
      <c r="G11" s="179">
        <v>320</v>
      </c>
      <c r="H11" s="179">
        <v>362</v>
      </c>
      <c r="I11" s="179"/>
    </row>
    <row r="12" spans="1:10">
      <c r="A12" t="s">
        <v>263</v>
      </c>
      <c r="B12" s="179">
        <v>1040</v>
      </c>
      <c r="C12" s="179">
        <v>767</v>
      </c>
      <c r="D12" s="179">
        <v>698</v>
      </c>
      <c r="E12" s="179">
        <v>742</v>
      </c>
      <c r="F12" s="179">
        <v>745</v>
      </c>
      <c r="G12" s="179">
        <v>800</v>
      </c>
      <c r="H12" s="179">
        <v>846</v>
      </c>
      <c r="I12" s="179"/>
    </row>
    <row r="13" spans="1:10">
      <c r="A13" t="s">
        <v>264</v>
      </c>
      <c r="B13" s="179">
        <v>65</v>
      </c>
      <c r="C13" s="179">
        <v>67</v>
      </c>
      <c r="D13" s="179">
        <v>143</v>
      </c>
      <c r="E13" s="179">
        <v>53</v>
      </c>
      <c r="F13" s="179">
        <v>55</v>
      </c>
      <c r="G13" s="179">
        <v>70</v>
      </c>
      <c r="H13" s="179">
        <v>70</v>
      </c>
      <c r="I13" s="179"/>
    </row>
    <row r="14" spans="1:10">
      <c r="A14" t="s">
        <v>265</v>
      </c>
      <c r="B14" s="180"/>
      <c r="C14" s="180">
        <v>226</v>
      </c>
      <c r="D14" s="180">
        <v>73</v>
      </c>
      <c r="E14" s="180">
        <v>89</v>
      </c>
      <c r="F14" s="180">
        <v>92</v>
      </c>
      <c r="G14" s="180">
        <v>65</v>
      </c>
      <c r="H14" s="180">
        <v>62</v>
      </c>
      <c r="I14" s="179"/>
    </row>
    <row r="15" spans="1:10">
      <c r="A15" s="132" t="s">
        <v>266</v>
      </c>
      <c r="B15" s="181">
        <f>SUM(B11:B14)</f>
        <v>1263</v>
      </c>
      <c r="C15" s="181">
        <f t="shared" ref="C15:H15" si="3">SUM(C11:C14)</f>
        <v>1229</v>
      </c>
      <c r="D15" s="181">
        <f t="shared" si="3"/>
        <v>1097</v>
      </c>
      <c r="E15" s="181">
        <f t="shared" si="3"/>
        <v>1027</v>
      </c>
      <c r="F15" s="181">
        <f t="shared" si="3"/>
        <v>995</v>
      </c>
      <c r="G15" s="181">
        <f t="shared" si="3"/>
        <v>1255</v>
      </c>
      <c r="H15" s="181">
        <f t="shared" si="3"/>
        <v>1340</v>
      </c>
      <c r="I15" s="179"/>
    </row>
    <row r="16" spans="1:10">
      <c r="A16" s="132"/>
      <c r="B16" s="181"/>
      <c r="C16" s="181"/>
      <c r="D16" s="181"/>
      <c r="E16" s="181"/>
      <c r="F16" s="181"/>
      <c r="G16" s="181"/>
      <c r="H16" s="181"/>
      <c r="I16" s="179"/>
    </row>
    <row r="17" spans="1:9">
      <c r="A17" s="132" t="s">
        <v>124</v>
      </c>
      <c r="B17" s="181">
        <f>B8-B15</f>
        <v>391</v>
      </c>
      <c r="C17" s="181">
        <f t="shared" ref="C17:H17" si="4">C8-C15</f>
        <v>-407</v>
      </c>
      <c r="D17" s="181">
        <f t="shared" si="4"/>
        <v>206</v>
      </c>
      <c r="E17" s="181">
        <f t="shared" si="4"/>
        <v>441</v>
      </c>
      <c r="F17" s="181">
        <f t="shared" si="4"/>
        <v>653</v>
      </c>
      <c r="G17" s="181">
        <f t="shared" si="4"/>
        <v>1039</v>
      </c>
      <c r="H17" s="181">
        <f t="shared" si="4"/>
        <v>1717</v>
      </c>
      <c r="I17" s="179"/>
    </row>
    <row r="18" spans="1:9">
      <c r="B18" s="179"/>
      <c r="C18" s="179"/>
      <c r="D18" s="179"/>
      <c r="E18" s="179"/>
      <c r="F18" s="179"/>
      <c r="G18" s="179"/>
      <c r="H18" s="179"/>
      <c r="I18" s="179"/>
    </row>
    <row r="19" spans="1:9">
      <c r="A19" t="s">
        <v>267</v>
      </c>
      <c r="B19" s="195">
        <v>66</v>
      </c>
      <c r="C19" s="179">
        <v>130</v>
      </c>
      <c r="D19" s="179">
        <v>108</v>
      </c>
      <c r="E19" s="179">
        <v>62</v>
      </c>
      <c r="F19" s="179">
        <v>60</v>
      </c>
      <c r="G19" s="179">
        <v>40</v>
      </c>
      <c r="H19" s="179">
        <v>40</v>
      </c>
      <c r="I19" s="179"/>
    </row>
    <row r="20" spans="1:9">
      <c r="A20" s="132" t="s">
        <v>268</v>
      </c>
      <c r="B20" s="179"/>
      <c r="C20" s="179"/>
      <c r="D20" s="179"/>
      <c r="E20" s="179"/>
      <c r="F20" s="179"/>
      <c r="G20" s="179"/>
      <c r="H20" s="179"/>
      <c r="I20" s="179"/>
    </row>
    <row r="21" spans="1:9">
      <c r="A21" t="s">
        <v>301</v>
      </c>
      <c r="B21" s="179">
        <v>100</v>
      </c>
      <c r="C21" s="179">
        <v>-50</v>
      </c>
      <c r="D21" s="179"/>
      <c r="E21" s="179">
        <v>47</v>
      </c>
      <c r="F21" s="179">
        <v>50</v>
      </c>
      <c r="G21" s="179">
        <v>260</v>
      </c>
      <c r="H21" s="179">
        <v>460</v>
      </c>
      <c r="I21" s="179"/>
    </row>
    <row r="22" spans="1:9">
      <c r="A22" t="s">
        <v>300</v>
      </c>
      <c r="B22" s="179"/>
      <c r="C22" s="179">
        <v>-4</v>
      </c>
      <c r="D22" s="179">
        <v>-24</v>
      </c>
      <c r="E22" s="179">
        <v>22</v>
      </c>
      <c r="F22" s="179">
        <v>22</v>
      </c>
      <c r="G22" s="179">
        <v>22</v>
      </c>
      <c r="H22" s="179">
        <v>22</v>
      </c>
      <c r="I22" s="179"/>
    </row>
    <row r="23" spans="1:9">
      <c r="B23" s="179"/>
      <c r="C23" s="179"/>
      <c r="D23" s="179"/>
      <c r="E23" s="179"/>
      <c r="F23" s="179"/>
      <c r="G23" s="179"/>
      <c r="H23" s="179"/>
      <c r="I23" s="179"/>
    </row>
    <row r="24" spans="1:9">
      <c r="A24" t="s">
        <v>269</v>
      </c>
      <c r="B24" s="179">
        <v>183</v>
      </c>
      <c r="C24" s="179"/>
      <c r="D24" s="179"/>
      <c r="E24" s="179"/>
      <c r="F24" s="179"/>
      <c r="G24" s="179"/>
      <c r="H24" s="179"/>
      <c r="I24" s="179"/>
    </row>
    <row r="25" spans="1:9">
      <c r="B25" s="179"/>
      <c r="C25" s="179"/>
      <c r="D25" s="179"/>
      <c r="E25" s="179"/>
      <c r="F25" s="179"/>
      <c r="G25" s="179"/>
      <c r="H25" s="179"/>
      <c r="I25" s="179"/>
    </row>
    <row r="26" spans="1:9">
      <c r="A26" s="132" t="s">
        <v>270</v>
      </c>
      <c r="B26" s="181">
        <f>B17-B19-B21-B22+B24</f>
        <v>408</v>
      </c>
      <c r="C26" s="181">
        <f t="shared" ref="C26:H26" si="5">C17-C19-C21-C22-C24</f>
        <v>-483</v>
      </c>
      <c r="D26" s="181">
        <f t="shared" si="5"/>
        <v>122</v>
      </c>
      <c r="E26" s="181">
        <f t="shared" si="5"/>
        <v>310</v>
      </c>
      <c r="F26" s="181">
        <f t="shared" si="5"/>
        <v>521</v>
      </c>
      <c r="G26" s="181">
        <f t="shared" si="5"/>
        <v>717</v>
      </c>
      <c r="H26" s="181">
        <f t="shared" si="5"/>
        <v>1195</v>
      </c>
      <c r="I26" s="179"/>
    </row>
    <row r="27" spans="1:9">
      <c r="B27" s="179"/>
      <c r="C27" s="179"/>
      <c r="D27" s="179"/>
      <c r="E27" s="179"/>
      <c r="F27" s="179"/>
      <c r="G27" s="179"/>
      <c r="H27" s="179"/>
      <c r="I27" s="179"/>
    </row>
    <row r="28" spans="1:9">
      <c r="A28" s="132" t="s">
        <v>271</v>
      </c>
      <c r="B28" s="179"/>
      <c r="C28" s="179"/>
      <c r="D28" s="179"/>
      <c r="E28" s="179"/>
      <c r="F28" s="179"/>
      <c r="G28" s="179"/>
      <c r="H28" s="179"/>
      <c r="I28" s="179"/>
    </row>
    <row r="29" spans="1:9">
      <c r="A29" t="s">
        <v>272</v>
      </c>
      <c r="B29" s="179">
        <v>34</v>
      </c>
      <c r="C29" s="179">
        <v>86</v>
      </c>
      <c r="D29" s="179"/>
      <c r="F29" s="179">
        <v>-152</v>
      </c>
      <c r="G29" s="179">
        <v>78</v>
      </c>
      <c r="H29" s="179">
        <v>1133</v>
      </c>
      <c r="I29" s="179"/>
    </row>
    <row r="30" spans="1:9">
      <c r="A30" t="s">
        <v>273</v>
      </c>
      <c r="B30" s="179">
        <v>1558</v>
      </c>
      <c r="C30" s="179">
        <v>796</v>
      </c>
      <c r="D30" s="179">
        <v>710</v>
      </c>
      <c r="E30" s="179">
        <v>1251</v>
      </c>
      <c r="F30" s="179">
        <v>899</v>
      </c>
      <c r="G30" s="179">
        <v>1455</v>
      </c>
      <c r="H30" s="179">
        <v>1600</v>
      </c>
      <c r="I30" s="179"/>
    </row>
    <row r="31" spans="1:9">
      <c r="A31" t="s">
        <v>274</v>
      </c>
      <c r="B31" s="179">
        <v>208</v>
      </c>
      <c r="C31" s="179">
        <v>212</v>
      </c>
      <c r="D31" s="179">
        <v>363</v>
      </c>
      <c r="E31" s="179">
        <v>375</v>
      </c>
      <c r="F31" s="179">
        <v>534</v>
      </c>
      <c r="G31" s="179">
        <v>340</v>
      </c>
      <c r="H31" s="179">
        <v>350</v>
      </c>
      <c r="I31" s="179"/>
    </row>
    <row r="32" spans="1:9">
      <c r="A32" t="s">
        <v>275</v>
      </c>
      <c r="B32" s="179">
        <v>1284</v>
      </c>
      <c r="C32" s="179">
        <v>1281</v>
      </c>
      <c r="D32" s="179">
        <v>1452</v>
      </c>
      <c r="E32" s="179">
        <v>1353</v>
      </c>
      <c r="F32" s="179">
        <v>1146</v>
      </c>
      <c r="G32" s="179">
        <v>1367</v>
      </c>
      <c r="H32" s="179">
        <v>1527</v>
      </c>
      <c r="I32" s="179"/>
    </row>
    <row r="33" spans="1:9">
      <c r="A33" t="s">
        <v>276</v>
      </c>
      <c r="B33" s="180">
        <v>50</v>
      </c>
      <c r="C33" s="180">
        <v>38</v>
      </c>
      <c r="D33" s="180">
        <v>23</v>
      </c>
      <c r="E33" s="179">
        <v>18</v>
      </c>
      <c r="F33" s="180">
        <v>12</v>
      </c>
      <c r="G33" s="180">
        <v>15</v>
      </c>
      <c r="H33" s="180">
        <v>20</v>
      </c>
      <c r="I33" s="179"/>
    </row>
    <row r="34" spans="1:9">
      <c r="A34" s="132" t="s">
        <v>277</v>
      </c>
      <c r="B34" s="181">
        <f>SUM(B29:B33)</f>
        <v>3134</v>
      </c>
      <c r="C34" s="181">
        <f t="shared" ref="C34:H34" si="6">SUM(C29:C33)</f>
        <v>2413</v>
      </c>
      <c r="D34" s="181">
        <f t="shared" si="6"/>
        <v>2548</v>
      </c>
      <c r="E34" s="181">
        <f>SUM(E30:E33)</f>
        <v>2997</v>
      </c>
      <c r="F34" s="181">
        <f t="shared" si="6"/>
        <v>2439</v>
      </c>
      <c r="G34" s="181">
        <f t="shared" si="6"/>
        <v>3255</v>
      </c>
      <c r="H34" s="181">
        <f t="shared" si="6"/>
        <v>4630</v>
      </c>
      <c r="I34" s="179"/>
    </row>
    <row r="35" spans="1:9">
      <c r="B35" s="179"/>
      <c r="C35" s="179"/>
      <c r="D35" s="179"/>
      <c r="E35" s="179"/>
      <c r="F35" s="179"/>
      <c r="G35" s="179"/>
      <c r="H35" s="179"/>
      <c r="I35" s="179"/>
    </row>
    <row r="36" spans="1:9">
      <c r="A36" t="s">
        <v>278</v>
      </c>
      <c r="B36" s="179">
        <v>1829</v>
      </c>
      <c r="C36" s="179">
        <v>1762</v>
      </c>
      <c r="D36" s="179">
        <v>1618</v>
      </c>
      <c r="E36" s="179">
        <v>1565</v>
      </c>
      <c r="F36" s="179">
        <v>1510</v>
      </c>
      <c r="G36" s="179">
        <v>1675</v>
      </c>
      <c r="H36" s="179">
        <v>1650</v>
      </c>
      <c r="I36" s="179"/>
    </row>
    <row r="37" spans="1:9">
      <c r="B37" s="179"/>
      <c r="C37" s="179"/>
      <c r="D37" s="179"/>
      <c r="E37" s="179"/>
      <c r="F37" s="179"/>
      <c r="G37" s="179"/>
      <c r="H37" s="179"/>
      <c r="I37" s="179"/>
    </row>
    <row r="38" spans="1:9">
      <c r="A38" s="132" t="s">
        <v>279</v>
      </c>
      <c r="B38" s="181">
        <f>B34+B36</f>
        <v>4963</v>
      </c>
      <c r="C38" s="181">
        <f t="shared" ref="C38:H38" si="7">C34+C36</f>
        <v>4175</v>
      </c>
      <c r="D38" s="181">
        <f t="shared" si="7"/>
        <v>4166</v>
      </c>
      <c r="E38" s="181">
        <f t="shared" si="7"/>
        <v>4562</v>
      </c>
      <c r="F38" s="181">
        <f t="shared" si="7"/>
        <v>3949</v>
      </c>
      <c r="G38" s="181">
        <f t="shared" si="7"/>
        <v>4930</v>
      </c>
      <c r="H38" s="181">
        <f t="shared" si="7"/>
        <v>6280</v>
      </c>
      <c r="I38" s="179"/>
    </row>
    <row r="39" spans="1:9">
      <c r="B39" s="179"/>
      <c r="C39" s="179"/>
      <c r="D39" s="179"/>
      <c r="E39" s="179"/>
      <c r="F39" s="179"/>
      <c r="G39" s="179"/>
      <c r="H39" s="179"/>
      <c r="I39" s="179"/>
    </row>
    <row r="40" spans="1:9">
      <c r="A40" s="132" t="s">
        <v>302</v>
      </c>
      <c r="B40" s="179"/>
      <c r="C40" s="179"/>
      <c r="D40" s="179"/>
      <c r="E40" s="179"/>
      <c r="F40" s="179"/>
      <c r="G40" s="179"/>
      <c r="H40" s="179"/>
      <c r="I40" s="179"/>
    </row>
    <row r="41" spans="1:9">
      <c r="B41" s="179"/>
      <c r="C41" s="179"/>
      <c r="D41" s="179"/>
      <c r="E41" s="179"/>
      <c r="F41" s="179"/>
      <c r="G41" s="179"/>
      <c r="H41" s="179"/>
      <c r="I41" s="179"/>
    </row>
    <row r="42" spans="1:9">
      <c r="A42" s="132" t="s">
        <v>280</v>
      </c>
      <c r="B42" s="179"/>
      <c r="C42" s="179"/>
      <c r="D42" s="179"/>
      <c r="F42" s="179"/>
      <c r="G42" s="179"/>
      <c r="H42" s="179"/>
      <c r="I42" s="179"/>
    </row>
    <row r="43" spans="1:9">
      <c r="A43" t="s">
        <v>281</v>
      </c>
      <c r="B43" s="179">
        <v>619</v>
      </c>
      <c r="C43" s="179">
        <v>523</v>
      </c>
      <c r="D43" s="179">
        <v>24</v>
      </c>
      <c r="E43" s="179">
        <v>72</v>
      </c>
      <c r="F43" s="179"/>
      <c r="G43" s="179"/>
      <c r="H43" s="179"/>
      <c r="I43" s="179"/>
    </row>
    <row r="44" spans="1:9">
      <c r="A44" t="s">
        <v>282</v>
      </c>
      <c r="C44" s="179"/>
      <c r="D44" s="179">
        <v>518</v>
      </c>
      <c r="E44" s="179">
        <v>704</v>
      </c>
      <c r="F44" s="179"/>
      <c r="G44" s="179"/>
      <c r="H44" s="179"/>
      <c r="I44" s="179"/>
    </row>
    <row r="45" spans="1:9">
      <c r="A45" t="s">
        <v>304</v>
      </c>
      <c r="B45" s="179">
        <v>1087</v>
      </c>
      <c r="C45" s="179">
        <v>721</v>
      </c>
      <c r="D45" s="179">
        <v>633</v>
      </c>
      <c r="E45" s="179">
        <v>441</v>
      </c>
      <c r="F45" s="179">
        <v>433</v>
      </c>
      <c r="G45" s="179">
        <v>592</v>
      </c>
      <c r="H45" s="179">
        <v>665</v>
      </c>
      <c r="I45" s="179"/>
    </row>
    <row r="46" spans="1:9">
      <c r="A46" t="s">
        <v>283</v>
      </c>
      <c r="C46" s="179"/>
      <c r="D46" s="179">
        <v>10</v>
      </c>
      <c r="F46" s="179">
        <v>61</v>
      </c>
      <c r="G46" s="179">
        <v>260</v>
      </c>
      <c r="H46" s="179">
        <v>460</v>
      </c>
      <c r="I46" s="179"/>
    </row>
    <row r="47" spans="1:9">
      <c r="A47" t="s">
        <v>284</v>
      </c>
      <c r="B47" s="179">
        <v>108</v>
      </c>
      <c r="C47" s="179">
        <v>88</v>
      </c>
      <c r="D47" s="179">
        <v>88</v>
      </c>
      <c r="E47" s="179">
        <v>117</v>
      </c>
      <c r="F47" s="179">
        <v>117</v>
      </c>
      <c r="G47" s="179">
        <v>117</v>
      </c>
      <c r="H47" s="179">
        <v>95</v>
      </c>
      <c r="I47" s="179"/>
    </row>
    <row r="48" spans="1:9">
      <c r="A48" t="s">
        <v>285</v>
      </c>
      <c r="B48" s="180"/>
      <c r="C48" s="180">
        <v>13</v>
      </c>
      <c r="D48" s="180">
        <v>21</v>
      </c>
      <c r="E48" s="179">
        <v>28</v>
      </c>
      <c r="F48" s="180"/>
      <c r="G48" s="180"/>
      <c r="H48" s="180"/>
      <c r="I48" s="179"/>
    </row>
    <row r="49" spans="1:9">
      <c r="A49" s="132" t="s">
        <v>286</v>
      </c>
      <c r="B49" s="181">
        <f>SUM(B43:B48)</f>
        <v>1814</v>
      </c>
      <c r="C49" s="181">
        <f t="shared" ref="C49:H49" si="8">SUM(C43:C48)</f>
        <v>1345</v>
      </c>
      <c r="D49" s="181">
        <f t="shared" si="8"/>
        <v>1294</v>
      </c>
      <c r="E49" s="181">
        <f t="shared" si="8"/>
        <v>1362</v>
      </c>
      <c r="F49" s="181">
        <f t="shared" si="8"/>
        <v>611</v>
      </c>
      <c r="G49" s="181">
        <f t="shared" si="8"/>
        <v>969</v>
      </c>
      <c r="H49" s="181">
        <f t="shared" si="8"/>
        <v>1220</v>
      </c>
      <c r="I49" s="179"/>
    </row>
    <row r="50" spans="1:9">
      <c r="B50" s="179"/>
      <c r="C50" s="179"/>
      <c r="D50" s="179"/>
      <c r="E50" s="179"/>
      <c r="F50" s="179"/>
      <c r="G50" s="179"/>
      <c r="H50" s="179"/>
      <c r="I50" s="179"/>
    </row>
    <row r="51" spans="1:9">
      <c r="A51" s="132" t="s">
        <v>287</v>
      </c>
      <c r="B51" s="179"/>
      <c r="C51" s="179"/>
      <c r="D51" s="179"/>
      <c r="E51" s="179"/>
      <c r="F51" s="179"/>
      <c r="G51" s="179"/>
      <c r="H51" s="179"/>
      <c r="I51" s="179"/>
    </row>
    <row r="52" spans="1:9">
      <c r="A52" t="s">
        <v>288</v>
      </c>
      <c r="B52" s="179">
        <v>523</v>
      </c>
      <c r="C52" s="179">
        <v>729</v>
      </c>
      <c r="D52" s="179">
        <v>600</v>
      </c>
      <c r="E52" s="179">
        <v>526</v>
      </c>
      <c r="F52" s="179">
        <v>289</v>
      </c>
      <c r="G52" s="179">
        <v>171</v>
      </c>
      <c r="H52" s="179">
        <v>54</v>
      </c>
      <c r="I52" s="179"/>
    </row>
    <row r="53" spans="1:9">
      <c r="A53" t="s">
        <v>285</v>
      </c>
      <c r="B53" s="179">
        <v>91</v>
      </c>
      <c r="C53" s="179">
        <v>74</v>
      </c>
      <c r="D53" s="179">
        <v>42</v>
      </c>
      <c r="E53" s="179">
        <v>57</v>
      </c>
      <c r="F53" s="179">
        <v>107</v>
      </c>
      <c r="G53" s="179">
        <v>129</v>
      </c>
      <c r="H53" s="179">
        <v>151</v>
      </c>
      <c r="I53" s="179"/>
    </row>
    <row r="54" spans="1:9">
      <c r="A54" t="s">
        <v>289</v>
      </c>
      <c r="B54" s="180">
        <v>399</v>
      </c>
      <c r="C54" s="180">
        <v>399</v>
      </c>
      <c r="D54" s="180">
        <v>399</v>
      </c>
      <c r="E54" s="180">
        <v>399</v>
      </c>
      <c r="F54" s="180">
        <v>399</v>
      </c>
      <c r="G54" s="180">
        <v>399</v>
      </c>
      <c r="H54" s="180">
        <v>399</v>
      </c>
      <c r="I54" s="179"/>
    </row>
    <row r="55" spans="1:9">
      <c r="A55" s="132" t="s">
        <v>290</v>
      </c>
      <c r="B55" s="181">
        <f>SUM(B52:B54)+B49</f>
        <v>2827</v>
      </c>
      <c r="C55" s="181">
        <f t="shared" ref="C55:H55" si="9">SUM(C52:C54)+C49</f>
        <v>2547</v>
      </c>
      <c r="D55" s="181">
        <f t="shared" si="9"/>
        <v>2335</v>
      </c>
      <c r="E55" s="181">
        <f t="shared" si="9"/>
        <v>2344</v>
      </c>
      <c r="F55" s="181">
        <f t="shared" si="9"/>
        <v>1406</v>
      </c>
      <c r="G55" s="181">
        <f t="shared" si="9"/>
        <v>1668</v>
      </c>
      <c r="H55" s="181">
        <f t="shared" si="9"/>
        <v>1824</v>
      </c>
      <c r="I55" s="179"/>
    </row>
    <row r="56" spans="1:9">
      <c r="B56" s="179"/>
      <c r="C56" s="179"/>
      <c r="D56" s="179"/>
      <c r="E56" s="179"/>
      <c r="F56" s="179"/>
      <c r="G56" s="179"/>
      <c r="H56" s="179"/>
      <c r="I56" s="179"/>
    </row>
    <row r="57" spans="1:9">
      <c r="A57" s="132" t="s">
        <v>291</v>
      </c>
      <c r="B57" s="179"/>
      <c r="C57" s="179"/>
      <c r="D57" s="179"/>
      <c r="E57" s="179"/>
      <c r="F57" s="179"/>
      <c r="G57" s="179"/>
      <c r="H57" s="179"/>
      <c r="I57" s="179"/>
    </row>
    <row r="58" spans="1:9">
      <c r="A58" t="s">
        <v>292</v>
      </c>
      <c r="B58" s="179">
        <v>1088</v>
      </c>
      <c r="C58" s="179">
        <v>1088</v>
      </c>
      <c r="D58" s="179">
        <v>1088</v>
      </c>
      <c r="E58" s="179">
        <v>1088</v>
      </c>
      <c r="F58" s="179">
        <v>1088</v>
      </c>
      <c r="G58" s="179">
        <v>1088</v>
      </c>
      <c r="H58" s="179">
        <v>1088</v>
      </c>
      <c r="I58" s="179"/>
    </row>
    <row r="59" spans="1:9">
      <c r="A59" t="s">
        <v>293</v>
      </c>
      <c r="B59" s="180">
        <v>1048</v>
      </c>
      <c r="C59" s="180">
        <v>541</v>
      </c>
      <c r="D59" s="180">
        <v>742</v>
      </c>
      <c r="E59" s="180">
        <v>1130</v>
      </c>
      <c r="F59" s="180">
        <v>1457</v>
      </c>
      <c r="G59" s="180">
        <v>2174</v>
      </c>
      <c r="H59" s="180">
        <v>3367</v>
      </c>
      <c r="I59" s="179"/>
    </row>
    <row r="60" spans="1:9">
      <c r="A60" t="s">
        <v>294</v>
      </c>
      <c r="B60" s="179">
        <f>SUM(B58:B59)</f>
        <v>2136</v>
      </c>
      <c r="C60" s="179">
        <f t="shared" ref="C60:H60" si="10">SUM(C58:C59)</f>
        <v>1629</v>
      </c>
      <c r="D60" s="179">
        <f t="shared" si="10"/>
        <v>1830</v>
      </c>
      <c r="E60" s="179">
        <f t="shared" si="10"/>
        <v>2218</v>
      </c>
      <c r="F60" s="179">
        <f t="shared" si="10"/>
        <v>2545</v>
      </c>
      <c r="G60" s="179">
        <f t="shared" si="10"/>
        <v>3262</v>
      </c>
      <c r="H60" s="179">
        <f t="shared" si="10"/>
        <v>4455</v>
      </c>
      <c r="I60" s="179"/>
    </row>
    <row r="61" spans="1:9">
      <c r="B61" s="179"/>
      <c r="C61" s="179"/>
      <c r="D61" s="179"/>
      <c r="E61" s="179"/>
      <c r="F61" s="179"/>
      <c r="G61" s="179"/>
      <c r="H61" s="179"/>
      <c r="I61" s="179"/>
    </row>
    <row r="62" spans="1:9">
      <c r="A62" s="132" t="s">
        <v>295</v>
      </c>
      <c r="B62" s="181">
        <f>B60+B55</f>
        <v>4963</v>
      </c>
      <c r="C62" s="181">
        <f t="shared" ref="C62:G62" si="11">C60+C55</f>
        <v>4176</v>
      </c>
      <c r="D62" s="181">
        <f t="shared" si="11"/>
        <v>4165</v>
      </c>
      <c r="E62" s="181">
        <f t="shared" si="11"/>
        <v>4562</v>
      </c>
      <c r="F62" s="181">
        <f t="shared" si="11"/>
        <v>3951</v>
      </c>
      <c r="G62" s="181">
        <f t="shared" si="11"/>
        <v>4930</v>
      </c>
      <c r="H62" s="181" t="s">
        <v>322</v>
      </c>
      <c r="I62" s="179"/>
    </row>
    <row r="65" spans="1:8">
      <c r="A65" s="175" t="s">
        <v>327</v>
      </c>
    </row>
    <row r="66" spans="1:8">
      <c r="A66" s="202" t="s">
        <v>342</v>
      </c>
      <c r="B66" s="202"/>
      <c r="C66" s="202"/>
      <c r="D66" s="202"/>
      <c r="E66" s="202"/>
      <c r="F66" s="188"/>
      <c r="G66" s="188"/>
      <c r="H66" s="188"/>
    </row>
    <row r="67" spans="1:8">
      <c r="A67" s="184"/>
      <c r="B67" s="185"/>
      <c r="C67" s="185"/>
      <c r="D67" s="185"/>
      <c r="E67" s="185"/>
      <c r="F67" s="185"/>
      <c r="G67" s="185"/>
      <c r="H67" s="186"/>
    </row>
    <row r="68" spans="1:8">
      <c r="A68" s="187"/>
      <c r="B68" s="188"/>
      <c r="C68" s="188"/>
      <c r="D68" s="188"/>
      <c r="E68" s="188"/>
      <c r="F68" s="188"/>
      <c r="G68" s="188"/>
      <c r="H68" s="189"/>
    </row>
    <row r="69" spans="1:8">
      <c r="A69" s="187"/>
      <c r="B69" s="188"/>
      <c r="C69" s="188"/>
      <c r="D69" s="188"/>
      <c r="E69" s="188"/>
      <c r="F69" s="188"/>
      <c r="G69" s="188"/>
      <c r="H69" s="189"/>
    </row>
    <row r="70" spans="1:8">
      <c r="A70" s="187"/>
      <c r="B70" s="188"/>
      <c r="C70" s="188"/>
      <c r="D70" s="188"/>
      <c r="E70" s="188"/>
      <c r="F70" s="188"/>
      <c r="G70" s="188"/>
      <c r="H70" s="189"/>
    </row>
    <row r="71" spans="1:8">
      <c r="A71" s="187"/>
      <c r="B71" s="188"/>
      <c r="C71" s="188"/>
      <c r="D71" s="188"/>
      <c r="E71" s="188"/>
      <c r="F71" s="188"/>
      <c r="G71" s="188"/>
      <c r="H71" s="189"/>
    </row>
    <row r="72" spans="1:8">
      <c r="A72" s="187"/>
      <c r="B72" s="188"/>
      <c r="C72" s="188"/>
      <c r="D72" s="188"/>
      <c r="E72" s="188"/>
      <c r="F72" s="188"/>
      <c r="G72" s="188"/>
      <c r="H72" s="189"/>
    </row>
    <row r="73" spans="1:8">
      <c r="A73" s="187"/>
      <c r="B73" s="188"/>
      <c r="C73" s="188"/>
      <c r="D73" s="188"/>
      <c r="E73" s="188"/>
      <c r="F73" s="188"/>
      <c r="G73" s="188"/>
      <c r="H73" s="189"/>
    </row>
    <row r="74" spans="1:8">
      <c r="A74" s="187"/>
      <c r="B74" s="188"/>
      <c r="C74" s="188"/>
      <c r="D74" s="188"/>
      <c r="E74" s="188"/>
      <c r="F74" s="188"/>
      <c r="G74" s="188"/>
      <c r="H74" s="189"/>
    </row>
    <row r="75" spans="1:8">
      <c r="A75" s="187"/>
      <c r="B75" s="188"/>
      <c r="C75" s="188"/>
      <c r="D75" s="188"/>
      <c r="E75" s="188"/>
      <c r="F75" s="188"/>
      <c r="G75" s="188"/>
      <c r="H75" s="189"/>
    </row>
    <row r="76" spans="1:8">
      <c r="A76" s="187"/>
      <c r="B76" s="188"/>
      <c r="C76" s="188"/>
      <c r="D76" s="188"/>
      <c r="E76" s="188"/>
      <c r="F76" s="188"/>
      <c r="G76" s="188"/>
      <c r="H76" s="189"/>
    </row>
    <row r="77" spans="1:8">
      <c r="A77" s="187"/>
      <c r="B77" s="188"/>
      <c r="C77" s="188"/>
      <c r="D77" s="188"/>
      <c r="E77" s="188"/>
      <c r="F77" s="188"/>
      <c r="G77" s="188"/>
      <c r="H77" s="189"/>
    </row>
    <row r="78" spans="1:8">
      <c r="A78" s="187"/>
      <c r="B78" s="188"/>
      <c r="C78" s="188"/>
      <c r="D78" s="188"/>
      <c r="E78" s="188"/>
      <c r="F78" s="188"/>
      <c r="G78" s="188"/>
      <c r="H78" s="189"/>
    </row>
    <row r="79" spans="1:8">
      <c r="A79" s="187"/>
      <c r="B79" s="188"/>
      <c r="C79" s="188"/>
      <c r="D79" s="188"/>
      <c r="E79" s="188"/>
      <c r="F79" s="188"/>
      <c r="G79" s="188"/>
      <c r="H79" s="189"/>
    </row>
    <row r="80" spans="1:8">
      <c r="A80" s="187"/>
      <c r="B80" s="188"/>
      <c r="C80" s="188"/>
      <c r="D80" s="188"/>
      <c r="E80" s="188"/>
      <c r="F80" s="188"/>
      <c r="G80" s="188"/>
      <c r="H80" s="189"/>
    </row>
    <row r="81" spans="1:8">
      <c r="A81" s="187"/>
      <c r="B81" s="188"/>
      <c r="C81" s="188"/>
      <c r="D81" s="188"/>
      <c r="E81" s="188"/>
      <c r="F81" s="188"/>
      <c r="G81" s="188"/>
      <c r="H81" s="189"/>
    </row>
    <row r="82" spans="1:8">
      <c r="A82" s="187"/>
      <c r="B82" s="188"/>
      <c r="C82" s="188"/>
      <c r="D82" s="188"/>
      <c r="E82" s="188"/>
      <c r="F82" s="188"/>
      <c r="G82" s="188"/>
      <c r="H82" s="189"/>
    </row>
    <row r="83" spans="1:8">
      <c r="A83" s="187"/>
      <c r="B83" s="188"/>
      <c r="C83" s="188"/>
      <c r="D83" s="188"/>
      <c r="E83" s="188"/>
      <c r="F83" s="188"/>
      <c r="G83" s="188"/>
      <c r="H83" s="189"/>
    </row>
    <row r="84" spans="1:8">
      <c r="A84" s="187"/>
      <c r="B84" s="188"/>
      <c r="C84" s="188"/>
      <c r="D84" s="188"/>
      <c r="E84" s="188"/>
      <c r="F84" s="188"/>
      <c r="G84" s="188"/>
      <c r="H84" s="189"/>
    </row>
    <row r="85" spans="1:8">
      <c r="A85" s="187"/>
      <c r="B85" s="188"/>
      <c r="C85" s="188"/>
      <c r="D85" s="188"/>
      <c r="E85" s="188"/>
      <c r="F85" s="188"/>
      <c r="G85" s="188"/>
      <c r="H85" s="189"/>
    </row>
    <row r="86" spans="1:8">
      <c r="A86" s="187"/>
      <c r="B86" s="188"/>
      <c r="C86" s="188"/>
      <c r="D86" s="188"/>
      <c r="E86" s="188"/>
      <c r="F86" s="188"/>
      <c r="G86" s="188"/>
      <c r="H86" s="189"/>
    </row>
    <row r="87" spans="1:8">
      <c r="A87" s="187"/>
      <c r="B87" s="188"/>
      <c r="C87" s="188"/>
      <c r="D87" s="188"/>
      <c r="E87" s="188"/>
      <c r="F87" s="188"/>
      <c r="G87" s="188"/>
      <c r="H87" s="189"/>
    </row>
    <row r="88" spans="1:8">
      <c r="A88" s="187"/>
      <c r="B88" s="188"/>
      <c r="C88" s="188"/>
      <c r="D88" s="188"/>
      <c r="E88" s="188"/>
      <c r="F88" s="188"/>
      <c r="G88" s="188"/>
      <c r="H88" s="189"/>
    </row>
    <row r="89" spans="1:8">
      <c r="A89" s="187"/>
      <c r="B89" s="188"/>
      <c r="C89" s="188"/>
      <c r="D89" s="188"/>
      <c r="E89" s="188"/>
      <c r="F89" s="188"/>
      <c r="G89" s="188"/>
      <c r="H89" s="189"/>
    </row>
    <row r="90" spans="1:8">
      <c r="A90" s="187"/>
      <c r="B90" s="188"/>
      <c r="C90" s="188"/>
      <c r="D90" s="188"/>
      <c r="E90" s="188"/>
      <c r="F90" s="188"/>
      <c r="G90" s="188"/>
      <c r="H90" s="189"/>
    </row>
    <row r="91" spans="1:8">
      <c r="A91" s="187"/>
      <c r="B91" s="188"/>
      <c r="C91" s="188"/>
      <c r="D91" s="188"/>
      <c r="E91" s="188"/>
      <c r="F91" s="188"/>
      <c r="G91" s="188"/>
      <c r="H91" s="189"/>
    </row>
    <row r="92" spans="1:8">
      <c r="A92" s="187"/>
      <c r="B92" s="188"/>
      <c r="C92" s="188"/>
      <c r="D92" s="188"/>
      <c r="E92" s="188"/>
      <c r="F92" s="188"/>
      <c r="G92" s="188"/>
      <c r="H92" s="189"/>
    </row>
    <row r="93" spans="1:8">
      <c r="A93" s="187"/>
      <c r="B93" s="188"/>
      <c r="C93" s="188"/>
      <c r="D93" s="188"/>
      <c r="E93" s="188"/>
      <c r="F93" s="188"/>
      <c r="G93" s="188"/>
      <c r="H93" s="189"/>
    </row>
    <row r="94" spans="1:8">
      <c r="A94" s="187"/>
      <c r="B94" s="188"/>
      <c r="C94" s="188"/>
      <c r="D94" s="188"/>
      <c r="E94" s="188"/>
      <c r="F94" s="188"/>
      <c r="G94" s="188"/>
      <c r="H94" s="189"/>
    </row>
    <row r="95" spans="1:8">
      <c r="A95" s="187"/>
      <c r="B95" s="188"/>
      <c r="C95" s="188"/>
      <c r="D95" s="188"/>
      <c r="E95" s="188"/>
      <c r="F95" s="188"/>
      <c r="G95" s="188"/>
      <c r="H95" s="189"/>
    </row>
    <row r="96" spans="1:8">
      <c r="A96" s="190"/>
      <c r="B96" s="191"/>
      <c r="C96" s="191"/>
      <c r="D96" s="191"/>
      <c r="E96" s="191"/>
      <c r="F96" s="191"/>
      <c r="G96" s="191"/>
      <c r="H96" s="19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19"/>
  <sheetViews>
    <sheetView workbookViewId="0"/>
  </sheetViews>
  <sheetFormatPr defaultColWidth="8.85546875" defaultRowHeight="12.75"/>
  <cols>
    <col min="1" max="1" width="45.7109375" customWidth="1"/>
    <col min="2" max="2" width="12.140625" customWidth="1"/>
    <col min="3" max="3" width="18" customWidth="1"/>
    <col min="4" max="4" width="24.140625" customWidth="1"/>
    <col min="5" max="5" width="10.42578125" customWidth="1"/>
  </cols>
  <sheetData>
    <row r="1" spans="1:10" ht="15.75">
      <c r="A1" s="133" t="s">
        <v>166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75">
      <c r="A2" s="134"/>
      <c r="B2" s="21"/>
      <c r="C2" s="21"/>
      <c r="D2" s="21"/>
      <c r="E2" s="21"/>
      <c r="F2" s="21"/>
      <c r="G2" s="21"/>
      <c r="H2" s="21"/>
      <c r="I2" s="21"/>
      <c r="J2" s="21"/>
    </row>
    <row r="3" spans="1:10" ht="15.75">
      <c r="A3" s="134" t="s">
        <v>167</v>
      </c>
      <c r="B3" s="21"/>
      <c r="C3" s="135" t="s">
        <v>168</v>
      </c>
      <c r="D3" s="135" t="s">
        <v>169</v>
      </c>
      <c r="E3" s="21"/>
      <c r="F3" s="21"/>
      <c r="G3" s="21"/>
      <c r="H3" s="21"/>
      <c r="I3" s="21"/>
      <c r="J3" s="21"/>
    </row>
    <row r="4" spans="1:10" ht="15.75">
      <c r="A4" s="133" t="s">
        <v>170</v>
      </c>
      <c r="B4" s="133"/>
      <c r="C4" s="21"/>
      <c r="D4" s="21"/>
      <c r="E4" s="21"/>
      <c r="F4" s="21"/>
      <c r="G4" s="21"/>
      <c r="H4" s="21"/>
      <c r="I4" s="21"/>
      <c r="J4" s="21"/>
    </row>
    <row r="5" spans="1:10" ht="15.75">
      <c r="A5" s="133" t="s">
        <v>171</v>
      </c>
      <c r="B5" s="136">
        <v>0</v>
      </c>
      <c r="C5" s="21" t="s">
        <v>172</v>
      </c>
      <c r="D5" s="21"/>
      <c r="E5" s="21"/>
      <c r="F5" s="21"/>
      <c r="G5" s="21"/>
      <c r="H5" s="21"/>
      <c r="I5" s="21"/>
      <c r="J5" s="21"/>
    </row>
    <row r="6" spans="1:10" ht="15.75">
      <c r="A6" s="133" t="s">
        <v>173</v>
      </c>
      <c r="B6" s="137">
        <v>0</v>
      </c>
      <c r="C6" s="21" t="s">
        <v>172</v>
      </c>
      <c r="D6" s="21"/>
      <c r="E6" s="21"/>
      <c r="F6" s="21"/>
      <c r="G6" s="21"/>
      <c r="H6" s="21"/>
      <c r="I6" s="21"/>
      <c r="J6" s="21"/>
    </row>
    <row r="7" spans="1:10" ht="15.75">
      <c r="A7" s="133" t="s">
        <v>174</v>
      </c>
      <c r="B7" s="138">
        <f>B5*(1-B6)</f>
        <v>0</v>
      </c>
      <c r="C7" s="139" t="s">
        <v>175</v>
      </c>
      <c r="D7" s="21" t="s">
        <v>176</v>
      </c>
      <c r="E7" s="21"/>
      <c r="F7" s="21"/>
      <c r="G7" s="21"/>
      <c r="H7" s="21"/>
      <c r="I7" s="21"/>
      <c r="J7" s="21"/>
    </row>
    <row r="8" spans="1:10" ht="15.75">
      <c r="A8" s="133" t="s">
        <v>177</v>
      </c>
      <c r="B8" s="140">
        <v>0</v>
      </c>
      <c r="C8" s="21" t="s">
        <v>178</v>
      </c>
      <c r="D8" s="21" t="s">
        <v>179</v>
      </c>
      <c r="E8" s="21"/>
      <c r="F8" s="21"/>
      <c r="G8" s="21"/>
      <c r="H8" s="21"/>
      <c r="I8" s="21"/>
      <c r="J8" s="21"/>
    </row>
    <row r="9" spans="1:10" ht="15.75">
      <c r="A9" s="134"/>
      <c r="B9" s="21"/>
      <c r="C9" s="21"/>
      <c r="D9" s="21"/>
      <c r="E9" s="21"/>
      <c r="F9" s="21"/>
      <c r="G9" s="21"/>
      <c r="H9" s="21"/>
      <c r="I9" s="21"/>
      <c r="J9" s="21"/>
    </row>
    <row r="10" spans="1:10" ht="15.75">
      <c r="A10" s="133" t="s">
        <v>180</v>
      </c>
      <c r="B10" s="133"/>
      <c r="C10" s="21"/>
      <c r="D10" s="21"/>
      <c r="E10" s="21"/>
      <c r="F10" s="21"/>
      <c r="G10" s="21"/>
      <c r="H10" s="21"/>
      <c r="I10" s="21"/>
      <c r="J10" s="21"/>
    </row>
    <row r="11" spans="1:10" ht="15.75">
      <c r="A11" s="133" t="s">
        <v>181</v>
      </c>
      <c r="B11" s="136">
        <v>0</v>
      </c>
      <c r="C11" s="21" t="s">
        <v>172</v>
      </c>
      <c r="D11" s="21"/>
      <c r="E11" s="21"/>
      <c r="F11" s="21"/>
      <c r="G11" s="21"/>
      <c r="H11" s="21"/>
      <c r="I11" s="21"/>
      <c r="J11" s="21"/>
    </row>
    <row r="12" spans="1:10" ht="15.75">
      <c r="A12" s="133" t="s">
        <v>182</v>
      </c>
      <c r="B12" s="136">
        <v>0</v>
      </c>
      <c r="C12" s="21" t="s">
        <v>172</v>
      </c>
      <c r="D12" s="21" t="s">
        <v>183</v>
      </c>
      <c r="E12" s="21"/>
      <c r="F12" s="21"/>
      <c r="G12" s="21"/>
      <c r="H12" s="21"/>
      <c r="I12" s="21"/>
      <c r="J12" s="21"/>
    </row>
    <row r="13" spans="1:10" ht="15.75">
      <c r="A13" s="133" t="s">
        <v>184</v>
      </c>
      <c r="B13" s="141">
        <v>0</v>
      </c>
      <c r="C13" s="21" t="s">
        <v>172</v>
      </c>
      <c r="D13" s="21"/>
      <c r="E13" s="21"/>
      <c r="F13" s="21" t="s">
        <v>28</v>
      </c>
      <c r="G13" s="21"/>
      <c r="H13" s="21"/>
      <c r="I13" s="21"/>
      <c r="J13" s="21"/>
    </row>
    <row r="14" spans="1:10" ht="15.75">
      <c r="A14" s="133" t="s">
        <v>185</v>
      </c>
      <c r="B14" s="138">
        <f>B11+(B13*B12)</f>
        <v>0</v>
      </c>
      <c r="C14" s="139" t="s">
        <v>186</v>
      </c>
      <c r="D14" s="21" t="s">
        <v>187</v>
      </c>
      <c r="E14" s="21"/>
      <c r="F14" s="21"/>
      <c r="G14" s="21"/>
      <c r="H14" s="21"/>
      <c r="I14" s="21"/>
      <c r="J14" s="21"/>
    </row>
    <row r="15" spans="1:10" ht="15.75">
      <c r="A15" s="133" t="s">
        <v>188</v>
      </c>
      <c r="B15" s="142">
        <f>1-B8</f>
        <v>1</v>
      </c>
      <c r="C15" s="139" t="s">
        <v>189</v>
      </c>
      <c r="D15" s="21" t="s">
        <v>190</v>
      </c>
      <c r="E15" s="21"/>
      <c r="F15" s="21"/>
      <c r="G15" s="21"/>
      <c r="H15" s="21"/>
      <c r="I15" s="21"/>
      <c r="J15" s="21"/>
    </row>
    <row r="16" spans="1:10" ht="15.75">
      <c r="A16" s="133"/>
      <c r="B16" s="142"/>
      <c r="C16" s="21"/>
      <c r="D16" s="21"/>
      <c r="E16" s="21"/>
      <c r="F16" s="21"/>
      <c r="G16" s="21"/>
      <c r="H16" s="21"/>
      <c r="I16" s="21"/>
      <c r="J16" s="21"/>
    </row>
    <row r="17" spans="1:10" ht="15.75">
      <c r="A17" s="133" t="s">
        <v>191</v>
      </c>
      <c r="B17" s="138">
        <f>(B7*B8)+(B14*B15)</f>
        <v>0</v>
      </c>
      <c r="C17" s="139" t="s">
        <v>192</v>
      </c>
      <c r="D17" s="21" t="s">
        <v>193</v>
      </c>
      <c r="E17" s="21"/>
      <c r="F17" s="21"/>
      <c r="G17" s="21"/>
      <c r="H17" s="21"/>
      <c r="I17" s="21"/>
      <c r="J17" s="21"/>
    </row>
    <row r="18" spans="1:10" ht="15.75">
      <c r="A18" s="134"/>
      <c r="B18" s="21"/>
      <c r="C18" s="21"/>
      <c r="D18" s="21"/>
      <c r="E18" s="21"/>
      <c r="F18" s="21"/>
      <c r="G18" s="21"/>
      <c r="H18" s="21"/>
      <c r="I18" s="21"/>
      <c r="J18" s="21"/>
    </row>
    <row r="19" spans="1:10" ht="15.75">
      <c r="A19" s="134"/>
      <c r="B19" s="21"/>
      <c r="C19" s="21"/>
      <c r="D19" s="21"/>
      <c r="E19" s="21"/>
      <c r="F19" s="21"/>
      <c r="G19" s="21"/>
      <c r="H19" s="21"/>
      <c r="I19" s="21"/>
      <c r="J19" s="21"/>
    </row>
  </sheetData>
  <printOptions headings="1" gridLines="1"/>
  <pageMargins left="0.75" right="0.75" top="1" bottom="1" header="0.5" footer="0.5"/>
  <pageSetup orientation="portrait" horizontalDpi="300" verticalDpi="300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196"/>
  <sheetViews>
    <sheetView zoomScale="125" zoomScaleNormal="125" zoomScalePageLayoutView="125" workbookViewId="0"/>
  </sheetViews>
  <sheetFormatPr defaultColWidth="8.85546875" defaultRowHeight="12.75"/>
  <cols>
    <col min="1" max="1" width="46.85546875" customWidth="1"/>
    <col min="2" max="3" width="11.85546875" customWidth="1"/>
    <col min="4" max="4" width="11.42578125" customWidth="1"/>
    <col min="5" max="5" width="11.140625" customWidth="1"/>
    <col min="6" max="6" width="11.7109375" customWidth="1"/>
    <col min="7" max="7" width="11.28515625" customWidth="1"/>
    <col min="8" max="8" width="13" customWidth="1"/>
    <col min="9" max="9" width="16.42578125" customWidth="1"/>
    <col min="10" max="10" width="13.28515625" customWidth="1"/>
    <col min="11" max="11" width="15.28515625" customWidth="1"/>
    <col min="12" max="12" width="13.85546875" customWidth="1"/>
    <col min="13" max="13" width="16.140625" customWidth="1"/>
  </cols>
  <sheetData>
    <row r="1" spans="1:8" ht="15.75" customHeight="1">
      <c r="A1" s="134" t="s">
        <v>194</v>
      </c>
      <c r="B1" s="134"/>
      <c r="C1" s="183" t="s">
        <v>333</v>
      </c>
      <c r="D1" s="21"/>
      <c r="E1" s="21"/>
      <c r="F1" s="21"/>
      <c r="G1" s="21"/>
      <c r="H1" s="63"/>
    </row>
    <row r="2" spans="1:8" ht="15.75" customHeight="1">
      <c r="A2" s="134" t="s">
        <v>195</v>
      </c>
      <c r="B2" s="134"/>
      <c r="C2" s="21"/>
      <c r="D2" s="21"/>
      <c r="E2" s="21"/>
      <c r="F2" s="21"/>
      <c r="G2" s="21"/>
      <c r="H2" s="63"/>
    </row>
    <row r="3" spans="1:8" ht="15.75" customHeight="1">
      <c r="A3" s="143" t="s">
        <v>196</v>
      </c>
      <c r="B3" s="144">
        <v>2006</v>
      </c>
      <c r="C3" s="133">
        <f>B3+1</f>
        <v>2007</v>
      </c>
      <c r="D3" s="133">
        <f t="shared" ref="C3:D4" si="0">C3+1</f>
        <v>2008</v>
      </c>
      <c r="E3" s="133"/>
      <c r="F3" s="133"/>
      <c r="G3" s="133"/>
      <c r="H3" s="63"/>
    </row>
    <row r="4" spans="1:8" ht="15.75" customHeight="1">
      <c r="A4" s="145" t="s">
        <v>165</v>
      </c>
      <c r="B4" s="146">
        <v>0</v>
      </c>
      <c r="C4" s="134">
        <f t="shared" si="0"/>
        <v>1</v>
      </c>
      <c r="D4" s="134">
        <f t="shared" si="0"/>
        <v>2</v>
      </c>
      <c r="E4" s="134"/>
      <c r="F4" s="134"/>
      <c r="G4" s="134"/>
      <c r="H4" s="63"/>
    </row>
    <row r="5" spans="1:8" ht="15.75" customHeight="1">
      <c r="A5" s="21" t="s">
        <v>197</v>
      </c>
      <c r="B5" s="206">
        <v>0</v>
      </c>
      <c r="C5" s="204">
        <v>0</v>
      </c>
      <c r="D5" s="204">
        <v>0</v>
      </c>
      <c r="E5" s="204"/>
      <c r="F5" s="204"/>
      <c r="G5" s="204"/>
      <c r="H5" s="63"/>
    </row>
    <row r="6" spans="1:8" ht="15.75" customHeight="1">
      <c r="A6" s="21" t="s">
        <v>337</v>
      </c>
      <c r="B6" s="205">
        <v>0</v>
      </c>
      <c r="C6" s="205">
        <v>0</v>
      </c>
      <c r="D6" s="205">
        <v>0</v>
      </c>
      <c r="E6" s="205"/>
      <c r="F6" s="205"/>
      <c r="G6" s="205"/>
      <c r="H6" s="179"/>
    </row>
    <row r="7" spans="1:8" ht="15.75" customHeight="1">
      <c r="A7" s="21" t="s">
        <v>338</v>
      </c>
      <c r="B7" s="205"/>
      <c r="C7" s="205">
        <v>0</v>
      </c>
      <c r="D7" s="205">
        <v>0</v>
      </c>
      <c r="E7" s="205"/>
      <c r="F7" s="205"/>
      <c r="G7" s="205"/>
      <c r="H7" s="179"/>
    </row>
    <row r="8" spans="1:8" ht="15.75" customHeight="1">
      <c r="A8" s="21" t="s">
        <v>198</v>
      </c>
      <c r="B8" s="204">
        <v>0</v>
      </c>
      <c r="C8" s="204">
        <v>0</v>
      </c>
      <c r="D8" s="204">
        <v>0</v>
      </c>
      <c r="E8" s="204"/>
      <c r="F8" s="204"/>
      <c r="G8" s="204"/>
      <c r="H8" s="63"/>
    </row>
    <row r="9" spans="1:8" ht="15.75" customHeight="1">
      <c r="A9" s="21" t="s">
        <v>199</v>
      </c>
      <c r="B9" s="205">
        <v>0</v>
      </c>
      <c r="C9" s="205">
        <v>0</v>
      </c>
      <c r="D9" s="205">
        <v>0</v>
      </c>
      <c r="E9" s="205"/>
      <c r="F9" s="205"/>
      <c r="G9" s="205"/>
      <c r="H9" s="179"/>
    </row>
    <row r="10" spans="1:8" ht="15.75" customHeight="1">
      <c r="A10" s="21" t="s">
        <v>200</v>
      </c>
      <c r="B10" s="206">
        <v>0</v>
      </c>
      <c r="C10" s="206"/>
      <c r="D10" s="206"/>
      <c r="E10" s="206"/>
      <c r="F10" s="206"/>
      <c r="G10" s="207"/>
      <c r="H10" s="100"/>
    </row>
    <row r="11" spans="1:8" ht="15.75" customHeight="1">
      <c r="A11" s="21" t="s">
        <v>201</v>
      </c>
      <c r="B11" s="207">
        <v>0</v>
      </c>
      <c r="C11" s="206"/>
      <c r="D11" s="206"/>
      <c r="E11" s="206"/>
      <c r="F11" s="206"/>
      <c r="G11" s="206"/>
      <c r="H11" s="63"/>
    </row>
    <row r="12" spans="1:8" ht="15.75" customHeight="1">
      <c r="A12" s="21" t="s">
        <v>202</v>
      </c>
      <c r="B12" s="208">
        <v>0</v>
      </c>
      <c r="C12" s="206"/>
      <c r="D12" s="206"/>
      <c r="E12" s="206"/>
      <c r="F12" s="206"/>
      <c r="G12" s="206"/>
      <c r="H12" s="63"/>
    </row>
    <row r="13" spans="1:8" ht="15.75" customHeight="1">
      <c r="A13" s="21" t="s">
        <v>203</v>
      </c>
      <c r="B13" s="209">
        <v>0</v>
      </c>
      <c r="C13" s="183" t="s">
        <v>351</v>
      </c>
      <c r="D13" s="206"/>
      <c r="E13" s="206"/>
      <c r="F13" s="206"/>
      <c r="G13" s="206"/>
      <c r="H13" s="63"/>
    </row>
    <row r="14" spans="1:8" ht="15.75" customHeight="1">
      <c r="A14" s="21" t="s">
        <v>204</v>
      </c>
      <c r="B14" s="209">
        <v>0</v>
      </c>
      <c r="C14" s="206"/>
      <c r="D14" s="206"/>
      <c r="E14" s="206"/>
      <c r="F14" s="206"/>
      <c r="G14" s="206"/>
      <c r="H14" s="63"/>
    </row>
    <row r="15" spans="1:8" ht="15">
      <c r="A15" s="21"/>
      <c r="B15" s="21"/>
      <c r="C15" s="147"/>
      <c r="D15" s="147"/>
      <c r="E15" s="147"/>
      <c r="F15" s="147"/>
      <c r="G15" s="147"/>
      <c r="H15" s="63"/>
    </row>
    <row r="16" spans="1:8" ht="15.75">
      <c r="A16" s="143" t="s">
        <v>196</v>
      </c>
      <c r="B16" s="133">
        <f>B3</f>
        <v>2006</v>
      </c>
      <c r="C16" s="133">
        <f t="shared" ref="C16:D17" si="1">B16+1</f>
        <v>2007</v>
      </c>
      <c r="D16" s="133">
        <f t="shared" si="1"/>
        <v>2008</v>
      </c>
    </row>
    <row r="17" spans="1:8" ht="15.75">
      <c r="A17" s="145" t="s">
        <v>165</v>
      </c>
      <c r="B17" s="134">
        <f>B4</f>
        <v>0</v>
      </c>
      <c r="C17" s="134">
        <f t="shared" si="1"/>
        <v>1</v>
      </c>
      <c r="D17" s="134">
        <f t="shared" si="1"/>
        <v>2</v>
      </c>
    </row>
    <row r="18" spans="1:8" ht="15">
      <c r="A18" s="21" t="s">
        <v>346</v>
      </c>
      <c r="B18" s="196" t="s">
        <v>28</v>
      </c>
      <c r="C18" s="196">
        <f t="shared" ref="C18:D18" si="2">C5-C6-C7</f>
        <v>0</v>
      </c>
      <c r="D18" s="196">
        <f t="shared" si="2"/>
        <v>0</v>
      </c>
    </row>
    <row r="19" spans="1:8" ht="15">
      <c r="A19" s="148" t="s">
        <v>205</v>
      </c>
      <c r="B19" s="197" t="s">
        <v>28</v>
      </c>
      <c r="C19" s="198">
        <v>0</v>
      </c>
      <c r="D19" s="198">
        <v>0</v>
      </c>
    </row>
    <row r="20" spans="1:8" ht="15">
      <c r="A20" s="139" t="s">
        <v>206</v>
      </c>
      <c r="B20" s="196" t="s">
        <v>28</v>
      </c>
      <c r="C20" s="147">
        <f>C18+C19</f>
        <v>0</v>
      </c>
      <c r="D20" s="147">
        <f>D18+D19</f>
        <v>0</v>
      </c>
    </row>
    <row r="21" spans="1:8" ht="15">
      <c r="A21" s="139" t="s">
        <v>207</v>
      </c>
      <c r="B21" s="139" t="s">
        <v>28</v>
      </c>
      <c r="C21" s="147">
        <f>(C8-B8)*-1</f>
        <v>0</v>
      </c>
      <c r="D21" s="147">
        <f>(D8-C8)*-1</f>
        <v>0</v>
      </c>
    </row>
    <row r="22" spans="1:8" ht="15">
      <c r="A22" s="148" t="s">
        <v>208</v>
      </c>
      <c r="B22" s="196" t="s">
        <v>28</v>
      </c>
      <c r="C22" s="210">
        <f>-C9</f>
        <v>0</v>
      </c>
      <c r="D22" s="210">
        <f>-D9</f>
        <v>0</v>
      </c>
    </row>
    <row r="23" spans="1:8" ht="15">
      <c r="A23" s="150" t="s">
        <v>209</v>
      </c>
      <c r="B23" s="151"/>
      <c r="C23" s="152">
        <f>C20+C21+C22</f>
        <v>0</v>
      </c>
      <c r="D23" s="152">
        <f>D20+D21+D22</f>
        <v>0</v>
      </c>
    </row>
    <row r="24" spans="1:8" ht="15">
      <c r="A24" s="148" t="s">
        <v>210</v>
      </c>
      <c r="B24" s="153"/>
      <c r="C24" s="149"/>
      <c r="D24" s="149">
        <f>(D23*(1+B10))/(B11=B10)</f>
        <v>0</v>
      </c>
    </row>
    <row r="25" spans="1:8" ht="15">
      <c r="A25" s="139" t="s">
        <v>211</v>
      </c>
      <c r="B25" s="21"/>
      <c r="C25" s="147">
        <f>+C23+C24</f>
        <v>0</v>
      </c>
      <c r="D25" s="147">
        <f>+D23+D24</f>
        <v>0</v>
      </c>
    </row>
    <row r="26" spans="1:8" ht="15">
      <c r="A26" s="139"/>
      <c r="B26" s="21"/>
      <c r="C26" s="147"/>
      <c r="D26" s="147"/>
    </row>
    <row r="27" spans="1:8" ht="15">
      <c r="A27" s="21" t="s">
        <v>212</v>
      </c>
      <c r="B27" s="147">
        <f>NPV(B11,C25:D25)</f>
        <v>0</v>
      </c>
      <c r="C27" s="100"/>
      <c r="D27" s="21"/>
      <c r="E27" s="21"/>
      <c r="F27" s="21"/>
      <c r="G27" s="21"/>
      <c r="H27" s="63"/>
    </row>
    <row r="28" spans="1:8" ht="15">
      <c r="A28" s="148" t="s">
        <v>213</v>
      </c>
      <c r="B28" s="211">
        <f>B12</f>
        <v>0</v>
      </c>
      <c r="C28" s="21"/>
      <c r="D28" s="154" t="s">
        <v>28</v>
      </c>
      <c r="E28" s="21"/>
      <c r="F28" s="21"/>
      <c r="G28" s="21" t="s">
        <v>28</v>
      </c>
      <c r="H28" s="63"/>
    </row>
    <row r="29" spans="1:8" ht="15">
      <c r="A29" s="139" t="s">
        <v>345</v>
      </c>
      <c r="B29" s="155">
        <f>B27-B28</f>
        <v>0</v>
      </c>
      <c r="C29" s="21"/>
      <c r="D29" s="21" t="s">
        <v>28</v>
      </c>
      <c r="E29" s="21"/>
      <c r="F29" s="21"/>
      <c r="G29" s="21"/>
      <c r="H29" s="63"/>
    </row>
    <row r="30" spans="1:8" ht="15">
      <c r="A30" s="148" t="s">
        <v>214</v>
      </c>
      <c r="B30" s="212">
        <f>B14</f>
        <v>0</v>
      </c>
      <c r="C30" s="21"/>
      <c r="D30" s="21"/>
      <c r="E30" s="21"/>
      <c r="F30" s="21"/>
      <c r="G30" s="21"/>
      <c r="H30" s="63"/>
    </row>
    <row r="31" spans="1:8" ht="15">
      <c r="A31" s="139" t="s">
        <v>215</v>
      </c>
      <c r="B31" s="156">
        <f>B29+B30</f>
        <v>0</v>
      </c>
      <c r="C31" s="21"/>
      <c r="D31" s="21"/>
      <c r="E31" s="21"/>
      <c r="F31" s="21"/>
      <c r="G31" s="21"/>
      <c r="H31" s="63"/>
    </row>
    <row r="32" spans="1:8" ht="15">
      <c r="A32" s="148" t="s">
        <v>216</v>
      </c>
      <c r="B32" s="157">
        <f>B13</f>
        <v>0</v>
      </c>
      <c r="C32" s="21"/>
      <c r="D32" s="21"/>
      <c r="E32" s="21"/>
      <c r="F32" s="21"/>
      <c r="G32" s="21"/>
      <c r="H32" s="63"/>
    </row>
    <row r="33" spans="1:10" ht="15.75">
      <c r="A33" s="133" t="s">
        <v>217</v>
      </c>
      <c r="B33" s="158" t="e">
        <f>B31/B13</f>
        <v>#DIV/0!</v>
      </c>
      <c r="C33" s="21"/>
      <c r="D33" s="21"/>
      <c r="E33" s="21"/>
      <c r="F33" s="21"/>
      <c r="G33" s="21"/>
      <c r="H33" s="63"/>
    </row>
    <row r="34" spans="1:10" ht="15.75">
      <c r="A34" s="133"/>
      <c r="B34" s="158"/>
      <c r="C34" s="21"/>
      <c r="D34" s="21"/>
      <c r="E34" s="21"/>
      <c r="F34" s="21"/>
      <c r="G34" s="21"/>
      <c r="H34" s="63"/>
    </row>
    <row r="35" spans="1:10" ht="15.75">
      <c r="A35" s="21" t="s">
        <v>178</v>
      </c>
      <c r="B35" s="133"/>
      <c r="C35" s="133"/>
      <c r="D35" s="159" t="s">
        <v>28</v>
      </c>
      <c r="E35" s="21"/>
      <c r="F35" s="21"/>
      <c r="G35" s="21"/>
      <c r="H35" s="63"/>
    </row>
    <row r="36" spans="1:10" ht="15.75">
      <c r="A36" s="134" t="s">
        <v>218</v>
      </c>
      <c r="B36" s="21"/>
      <c r="C36" s="21"/>
      <c r="D36" s="21"/>
      <c r="E36" s="21"/>
      <c r="F36" s="21"/>
      <c r="G36" s="21"/>
      <c r="H36" s="21"/>
      <c r="I36" s="21"/>
      <c r="J36" s="21"/>
    </row>
    <row r="37" spans="1:10" ht="15.75">
      <c r="B37" s="21"/>
      <c r="C37" s="21"/>
      <c r="D37" s="21"/>
      <c r="E37" s="21"/>
      <c r="F37" s="21"/>
      <c r="H37" s="160" t="s">
        <v>219</v>
      </c>
    </row>
    <row r="38" spans="1:10" ht="15.75">
      <c r="A38" s="134" t="s">
        <v>220</v>
      </c>
      <c r="B38" s="135" t="s">
        <v>221</v>
      </c>
      <c r="C38" s="135" t="s">
        <v>222</v>
      </c>
      <c r="D38" s="135" t="s">
        <v>223</v>
      </c>
      <c r="E38" s="135" t="s">
        <v>224</v>
      </c>
      <c r="F38" s="135" t="s">
        <v>225</v>
      </c>
      <c r="G38" s="135" t="s">
        <v>347</v>
      </c>
      <c r="H38" s="135" t="s">
        <v>226</v>
      </c>
    </row>
    <row r="39" spans="1:10" ht="15">
      <c r="A39" s="21" t="s">
        <v>227</v>
      </c>
      <c r="B39" s="161">
        <v>0</v>
      </c>
      <c r="C39" s="161">
        <v>0</v>
      </c>
      <c r="D39" s="161">
        <v>0</v>
      </c>
      <c r="E39" s="161">
        <v>0</v>
      </c>
      <c r="F39" s="161">
        <v>0</v>
      </c>
      <c r="G39" s="161">
        <v>0</v>
      </c>
      <c r="H39" s="162">
        <f>AVERAGE(B39:G39)</f>
        <v>0</v>
      </c>
      <c r="I39" s="225" t="s">
        <v>348</v>
      </c>
    </row>
    <row r="40" spans="1:10" ht="15">
      <c r="A40" s="21" t="s">
        <v>228</v>
      </c>
      <c r="B40" s="161">
        <v>0</v>
      </c>
      <c r="C40" s="161">
        <v>0</v>
      </c>
      <c r="D40" s="161">
        <v>0</v>
      </c>
      <c r="E40" s="161">
        <v>0</v>
      </c>
      <c r="F40" s="161">
        <v>0</v>
      </c>
      <c r="G40" s="161">
        <v>0</v>
      </c>
      <c r="H40" s="162">
        <f t="shared" ref="H40:H41" si="3">AVERAGE(B40:G40)</f>
        <v>0</v>
      </c>
      <c r="I40" s="226" t="s">
        <v>350</v>
      </c>
    </row>
    <row r="41" spans="1:10" ht="15">
      <c r="A41" s="21" t="s">
        <v>229</v>
      </c>
      <c r="B41" s="161">
        <v>0</v>
      </c>
      <c r="C41" s="161">
        <v>0</v>
      </c>
      <c r="D41" s="161">
        <v>0</v>
      </c>
      <c r="E41" s="161">
        <v>0</v>
      </c>
      <c r="F41" s="161">
        <v>0</v>
      </c>
      <c r="G41" s="161">
        <v>0</v>
      </c>
      <c r="H41" s="162">
        <f t="shared" si="3"/>
        <v>0</v>
      </c>
      <c r="I41" s="227" t="s">
        <v>349</v>
      </c>
    </row>
    <row r="42" spans="1:10" ht="15">
      <c r="A42" s="21" t="s">
        <v>230</v>
      </c>
      <c r="B42" s="161">
        <v>0</v>
      </c>
      <c r="C42" s="161">
        <v>0</v>
      </c>
      <c r="D42" s="161">
        <v>0</v>
      </c>
      <c r="E42" s="161">
        <v>0</v>
      </c>
      <c r="F42" s="161">
        <v>0</v>
      </c>
      <c r="G42" s="161">
        <v>0</v>
      </c>
      <c r="H42" s="162">
        <f>AVERAGE(B42:G42)</f>
        <v>0</v>
      </c>
      <c r="I42" s="163" t="s">
        <v>28</v>
      </c>
    </row>
    <row r="43" spans="1:10" ht="15">
      <c r="A43" s="21"/>
      <c r="B43" s="161"/>
      <c r="C43" s="161"/>
      <c r="D43" s="161"/>
      <c r="E43" s="161"/>
      <c r="F43" s="161"/>
      <c r="H43" s="162"/>
      <c r="I43" s="163" t="s">
        <v>28</v>
      </c>
    </row>
    <row r="44" spans="1:10" ht="15.75">
      <c r="A44" s="134" t="s">
        <v>231</v>
      </c>
      <c r="B44" s="161"/>
      <c r="C44" s="161"/>
      <c r="D44" s="161"/>
      <c r="E44" s="161"/>
      <c r="F44" s="161"/>
      <c r="I44" s="163" t="s">
        <v>28</v>
      </c>
    </row>
    <row r="45" spans="1:10" ht="15">
      <c r="A45" s="164" t="s">
        <v>232</v>
      </c>
      <c r="B45" s="165">
        <v>0</v>
      </c>
      <c r="C45" s="225" t="s">
        <v>348</v>
      </c>
      <c r="D45" s="228"/>
      <c r="E45" s="161"/>
      <c r="F45" s="161"/>
    </row>
    <row r="46" spans="1:10" ht="15">
      <c r="A46" s="164" t="s">
        <v>233</v>
      </c>
      <c r="B46" s="165">
        <v>0</v>
      </c>
      <c r="C46" s="226" t="s">
        <v>350</v>
      </c>
      <c r="D46" s="229"/>
      <c r="E46" s="161"/>
      <c r="F46" s="161"/>
      <c r="H46" s="163"/>
    </row>
    <row r="47" spans="1:10" ht="15">
      <c r="A47" s="164" t="s">
        <v>234</v>
      </c>
      <c r="B47" s="165">
        <v>0</v>
      </c>
      <c r="C47" s="227" t="s">
        <v>349</v>
      </c>
      <c r="D47" s="230"/>
      <c r="E47" s="161"/>
      <c r="F47" s="161"/>
      <c r="H47" s="163"/>
    </row>
    <row r="48" spans="1:10" ht="15">
      <c r="A48" s="164" t="s">
        <v>235</v>
      </c>
      <c r="B48" s="165">
        <v>0</v>
      </c>
      <c r="C48" s="161"/>
      <c r="D48" s="161"/>
      <c r="E48" s="161"/>
      <c r="F48" s="161"/>
      <c r="H48" s="163"/>
    </row>
    <row r="49" spans="1:12" ht="15">
      <c r="A49" s="164" t="s">
        <v>236</v>
      </c>
      <c r="B49" s="166">
        <v>0</v>
      </c>
      <c r="C49" s="161"/>
      <c r="D49" s="161"/>
      <c r="E49" s="161"/>
      <c r="F49" s="161"/>
      <c r="H49" s="163"/>
    </row>
    <row r="50" spans="1:12" ht="15">
      <c r="C50" s="161"/>
      <c r="D50" s="161"/>
      <c r="E50" s="161"/>
      <c r="F50" s="161"/>
      <c r="H50" s="163"/>
    </row>
    <row r="51" spans="1:12" ht="15">
      <c r="A51" s="21"/>
      <c r="B51" s="167" t="s">
        <v>237</v>
      </c>
      <c r="C51" s="167" t="s">
        <v>238</v>
      </c>
      <c r="D51" s="167" t="s">
        <v>239</v>
      </c>
      <c r="E51" s="167" t="s">
        <v>240</v>
      </c>
      <c r="F51" s="161"/>
      <c r="G51" s="162"/>
      <c r="H51" s="163"/>
    </row>
    <row r="52" spans="1:12" ht="15.75">
      <c r="A52" s="21"/>
      <c r="B52" s="160" t="s">
        <v>241</v>
      </c>
      <c r="C52" s="160" t="s">
        <v>219</v>
      </c>
      <c r="D52" s="168" t="s">
        <v>242</v>
      </c>
      <c r="E52" s="168" t="s">
        <v>243</v>
      </c>
      <c r="F52" s="161"/>
      <c r="G52" s="162"/>
      <c r="H52" s="163"/>
    </row>
    <row r="53" spans="1:12" ht="15.75">
      <c r="A53" s="134" t="s">
        <v>244</v>
      </c>
      <c r="B53" s="135" t="s">
        <v>245</v>
      </c>
      <c r="C53" s="135" t="s">
        <v>226</v>
      </c>
      <c r="D53" s="169" t="s">
        <v>246</v>
      </c>
      <c r="E53" s="169" t="s">
        <v>246</v>
      </c>
      <c r="F53" s="21" t="s">
        <v>28</v>
      </c>
      <c r="G53" s="21"/>
      <c r="I53" s="21" t="s">
        <v>28</v>
      </c>
      <c r="J53" s="21" t="s">
        <v>28</v>
      </c>
      <c r="K53" s="21" t="s">
        <v>28</v>
      </c>
      <c r="L53" s="133" t="s">
        <v>28</v>
      </c>
    </row>
    <row r="54" spans="1:12" ht="15.75">
      <c r="A54" s="21" t="s">
        <v>247</v>
      </c>
      <c r="B54" s="162">
        <f>B45</f>
        <v>0</v>
      </c>
      <c r="C54" s="162">
        <f>H39</f>
        <v>0</v>
      </c>
      <c r="D54" s="170">
        <f>B54*C54</f>
        <v>0</v>
      </c>
      <c r="E54" s="171" t="e">
        <f>D54/$B$49</f>
        <v>#DIV/0!</v>
      </c>
      <c r="F54" s="21"/>
      <c r="G54" s="21"/>
    </row>
    <row r="55" spans="1:12" ht="15.75">
      <c r="A55" s="21" t="s">
        <v>248</v>
      </c>
      <c r="B55" s="162">
        <f>B46</f>
        <v>0</v>
      </c>
      <c r="C55" s="162">
        <f>H40</f>
        <v>0</v>
      </c>
      <c r="D55" s="170">
        <f>B55*C55</f>
        <v>0</v>
      </c>
      <c r="E55" s="171" t="e">
        <f>D55/$B$49</f>
        <v>#DIV/0!</v>
      </c>
      <c r="G55" s="21"/>
      <c r="H55" s="21"/>
      <c r="I55" s="21"/>
      <c r="J55" s="21"/>
      <c r="K55" s="21"/>
      <c r="L55" s="133"/>
    </row>
    <row r="56" spans="1:12" ht="15.75">
      <c r="A56" s="21" t="s">
        <v>249</v>
      </c>
      <c r="B56" s="162">
        <f>B47</f>
        <v>0</v>
      </c>
      <c r="C56" s="162">
        <f>H41</f>
        <v>0</v>
      </c>
      <c r="D56" s="170">
        <f>B56*C56</f>
        <v>0</v>
      </c>
      <c r="E56" s="171" t="e">
        <f>D56/$B$49</f>
        <v>#DIV/0!</v>
      </c>
      <c r="G56" s="21"/>
      <c r="H56" s="21"/>
      <c r="I56" s="21"/>
      <c r="J56" s="21"/>
      <c r="K56" s="21"/>
      <c r="L56" s="133"/>
    </row>
    <row r="57" spans="1:12" ht="15.75">
      <c r="A57" s="21" t="s">
        <v>250</v>
      </c>
      <c r="B57" s="162">
        <f>B48</f>
        <v>0</v>
      </c>
      <c r="C57" s="162">
        <f>H42</f>
        <v>0</v>
      </c>
      <c r="D57" s="170">
        <f>B57*C57</f>
        <v>0</v>
      </c>
      <c r="E57" s="171" t="e">
        <f>D57/$B$49</f>
        <v>#DIV/0!</v>
      </c>
      <c r="G57" s="21"/>
      <c r="H57" s="21"/>
      <c r="I57" s="21"/>
      <c r="J57" s="21"/>
      <c r="K57" s="21"/>
      <c r="L57" s="133"/>
    </row>
    <row r="58" spans="1:12" ht="15.75">
      <c r="G58" s="21"/>
      <c r="H58" s="21"/>
      <c r="I58" s="21"/>
      <c r="J58" s="21"/>
      <c r="K58" s="21"/>
      <c r="L58" s="133"/>
    </row>
    <row r="59" spans="1:12" ht="15.75">
      <c r="A59" s="172" t="s">
        <v>251</v>
      </c>
      <c r="B59" s="173"/>
      <c r="C59" s="173"/>
      <c r="D59" s="173"/>
      <c r="E59" s="173"/>
      <c r="F59" s="173"/>
      <c r="G59" s="173"/>
      <c r="H59" s="21"/>
      <c r="I59" s="21"/>
      <c r="J59" s="21"/>
    </row>
    <row r="60" spans="1:12" ht="15">
      <c r="A60" s="173" t="s">
        <v>252</v>
      </c>
      <c r="B60" s="173"/>
      <c r="C60" s="173"/>
      <c r="D60" s="173" t="s">
        <v>28</v>
      </c>
      <c r="E60" s="173"/>
      <c r="F60" s="173"/>
      <c r="G60" s="173"/>
      <c r="H60" s="21"/>
      <c r="I60" s="21"/>
      <c r="J60" s="21"/>
    </row>
    <row r="61" spans="1:12" ht="15">
      <c r="A61" s="173" t="s">
        <v>253</v>
      </c>
      <c r="B61" s="173"/>
      <c r="C61" s="173"/>
      <c r="D61" s="173"/>
      <c r="E61" s="173"/>
      <c r="F61" s="173" t="s">
        <v>28</v>
      </c>
      <c r="G61" s="173"/>
      <c r="H61" s="21"/>
      <c r="I61" s="21"/>
      <c r="J61" s="21"/>
    </row>
    <row r="62" spans="1:12" ht="15">
      <c r="A62" s="174" t="s">
        <v>254</v>
      </c>
      <c r="B62" s="173" t="s">
        <v>28</v>
      </c>
      <c r="C62" s="173"/>
      <c r="D62" s="173"/>
      <c r="E62" s="173"/>
      <c r="F62" s="173"/>
      <c r="G62" s="173"/>
      <c r="H62" s="21"/>
      <c r="I62" s="21"/>
      <c r="J62" s="21"/>
    </row>
    <row r="63" spans="1:12" ht="15">
      <c r="A63" s="174" t="s">
        <v>255</v>
      </c>
      <c r="B63" s="173"/>
      <c r="C63" s="173"/>
      <c r="D63" s="173" t="s">
        <v>28</v>
      </c>
      <c r="E63" s="173"/>
      <c r="F63" s="173"/>
      <c r="G63" s="173"/>
      <c r="H63" s="21"/>
      <c r="I63" s="21"/>
      <c r="J63" s="21"/>
    </row>
    <row r="64" spans="1:12" ht="15">
      <c r="A64" s="174" t="s">
        <v>256</v>
      </c>
      <c r="B64" s="173"/>
      <c r="C64" s="173"/>
      <c r="D64" s="173" t="s">
        <v>28</v>
      </c>
      <c r="E64" s="173"/>
      <c r="F64" s="173"/>
      <c r="G64" s="173"/>
      <c r="H64" s="21"/>
      <c r="I64" s="21"/>
      <c r="J64" s="21"/>
    </row>
    <row r="65" spans="1:10" ht="15">
      <c r="A65" s="173"/>
      <c r="B65" s="173"/>
      <c r="C65" s="173"/>
      <c r="D65" s="173"/>
      <c r="E65" s="173"/>
      <c r="F65" s="173"/>
      <c r="G65" s="173"/>
      <c r="H65" s="21"/>
      <c r="I65" s="21"/>
      <c r="J65" s="21"/>
    </row>
    <row r="66" spans="1:10" ht="15">
      <c r="A66" s="174" t="s">
        <v>257</v>
      </c>
      <c r="B66" s="173"/>
      <c r="C66" s="173" t="s">
        <v>28</v>
      </c>
      <c r="D66" s="173"/>
      <c r="E66" s="173"/>
      <c r="F66" s="173"/>
      <c r="G66" s="173"/>
      <c r="H66" s="21"/>
      <c r="I66" s="21"/>
      <c r="J66" s="21"/>
    </row>
    <row r="67" spans="1:10" ht="15">
      <c r="A67" s="173"/>
      <c r="B67" s="173"/>
      <c r="C67" s="173"/>
      <c r="D67" s="173"/>
      <c r="E67" s="173"/>
      <c r="F67" s="173"/>
      <c r="G67" s="173"/>
      <c r="H67" s="21"/>
      <c r="I67" s="21"/>
      <c r="J67" s="21"/>
    </row>
    <row r="68" spans="1:10" ht="15">
      <c r="G68" s="21"/>
      <c r="H68" s="21"/>
      <c r="I68" s="21"/>
      <c r="J68" s="21"/>
    </row>
    <row r="69" spans="1:10" ht="15">
      <c r="A69" s="175" t="s">
        <v>328</v>
      </c>
      <c r="G69" s="21"/>
      <c r="H69" s="21"/>
      <c r="I69" s="21"/>
      <c r="J69" s="21"/>
    </row>
    <row r="70" spans="1:10" ht="15">
      <c r="A70" s="132" t="s">
        <v>314</v>
      </c>
      <c r="B70" s="132"/>
      <c r="C70" s="132"/>
      <c r="G70" s="21"/>
      <c r="H70" s="21"/>
      <c r="I70" s="21"/>
      <c r="J70" s="21"/>
    </row>
    <row r="71" spans="1:10" ht="15">
      <c r="A71" s="184"/>
      <c r="B71" s="185"/>
      <c r="C71" s="185"/>
      <c r="D71" s="185"/>
      <c r="E71" s="185"/>
      <c r="F71" s="186"/>
      <c r="G71" s="21"/>
      <c r="H71" s="21"/>
      <c r="I71" s="21"/>
      <c r="J71" s="21"/>
    </row>
    <row r="72" spans="1:10" ht="15">
      <c r="A72" s="187"/>
      <c r="B72" s="188"/>
      <c r="C72" s="188"/>
      <c r="D72" s="188"/>
      <c r="E72" s="188"/>
      <c r="F72" s="189"/>
      <c r="G72" s="21"/>
      <c r="H72" s="21"/>
      <c r="I72" s="21"/>
      <c r="J72" s="21"/>
    </row>
    <row r="73" spans="1:10" ht="15">
      <c r="A73" s="187"/>
      <c r="B73" s="188"/>
      <c r="C73" s="188"/>
      <c r="D73" s="188"/>
      <c r="E73" s="188"/>
      <c r="F73" s="189"/>
      <c r="G73" s="21"/>
      <c r="H73" s="21"/>
      <c r="I73" s="21"/>
      <c r="J73" s="21"/>
    </row>
    <row r="74" spans="1:10" ht="15">
      <c r="A74" s="187"/>
      <c r="B74" s="188"/>
      <c r="C74" s="188"/>
      <c r="D74" s="188"/>
      <c r="E74" s="188"/>
      <c r="F74" s="189"/>
      <c r="G74" s="21"/>
      <c r="H74" s="21"/>
      <c r="I74" s="21"/>
      <c r="J74" s="21"/>
    </row>
    <row r="75" spans="1:10" ht="15">
      <c r="A75" s="187"/>
      <c r="B75" s="188"/>
      <c r="C75" s="188"/>
      <c r="D75" s="188"/>
      <c r="E75" s="188"/>
      <c r="F75" s="189"/>
      <c r="G75" s="21"/>
      <c r="H75" s="21"/>
      <c r="I75" s="21"/>
      <c r="J75" s="21"/>
    </row>
    <row r="76" spans="1:10" ht="15">
      <c r="A76" s="187"/>
      <c r="B76" s="188"/>
      <c r="C76" s="188"/>
      <c r="D76" s="188"/>
      <c r="E76" s="188"/>
      <c r="F76" s="189"/>
      <c r="G76" s="21"/>
      <c r="H76" s="21"/>
      <c r="I76" s="21"/>
      <c r="J76" s="21"/>
    </row>
    <row r="77" spans="1:10">
      <c r="A77" s="187"/>
      <c r="B77" s="188"/>
      <c r="C77" s="188"/>
      <c r="D77" s="188"/>
      <c r="E77" s="188"/>
      <c r="F77" s="189"/>
    </row>
    <row r="78" spans="1:10">
      <c r="A78" s="187"/>
      <c r="B78" s="188"/>
      <c r="C78" s="188"/>
      <c r="D78" s="188"/>
      <c r="E78" s="188"/>
      <c r="F78" s="189"/>
    </row>
    <row r="79" spans="1:10">
      <c r="A79" s="187"/>
      <c r="B79" s="188"/>
      <c r="C79" s="188"/>
      <c r="D79" s="188"/>
      <c r="E79" s="188"/>
      <c r="F79" s="189"/>
    </row>
    <row r="80" spans="1:10">
      <c r="A80" s="187"/>
      <c r="B80" s="188"/>
      <c r="C80" s="188"/>
      <c r="D80" s="188"/>
      <c r="E80" s="188"/>
      <c r="F80" s="189"/>
    </row>
    <row r="81" spans="1:6">
      <c r="A81" s="187"/>
      <c r="B81" s="188"/>
      <c r="C81" s="188"/>
      <c r="D81" s="188"/>
      <c r="E81" s="188"/>
      <c r="F81" s="189"/>
    </row>
    <row r="82" spans="1:6">
      <c r="A82" s="187"/>
      <c r="B82" s="188"/>
      <c r="C82" s="188"/>
      <c r="D82" s="188"/>
      <c r="E82" s="188"/>
      <c r="F82" s="189"/>
    </row>
    <row r="83" spans="1:6">
      <c r="A83" s="187"/>
      <c r="B83" s="188"/>
      <c r="C83" s="188"/>
      <c r="D83" s="188"/>
      <c r="E83" s="188"/>
      <c r="F83" s="189"/>
    </row>
    <row r="84" spans="1:6">
      <c r="A84" s="187"/>
      <c r="B84" s="188"/>
      <c r="C84" s="188"/>
      <c r="D84" s="188"/>
      <c r="E84" s="188"/>
      <c r="F84" s="189"/>
    </row>
    <row r="85" spans="1:6">
      <c r="A85" s="187"/>
      <c r="B85" s="188"/>
      <c r="C85" s="188"/>
      <c r="D85" s="188"/>
      <c r="E85" s="188"/>
      <c r="F85" s="189"/>
    </row>
    <row r="86" spans="1:6">
      <c r="A86" s="187"/>
      <c r="B86" s="188"/>
      <c r="C86" s="188"/>
      <c r="D86" s="188"/>
      <c r="E86" s="188"/>
      <c r="F86" s="189"/>
    </row>
    <row r="87" spans="1:6">
      <c r="A87" s="187"/>
      <c r="B87" s="188"/>
      <c r="C87" s="188"/>
      <c r="D87" s="188"/>
      <c r="E87" s="188"/>
      <c r="F87" s="189"/>
    </row>
    <row r="88" spans="1:6">
      <c r="A88" s="187"/>
      <c r="B88" s="188"/>
      <c r="C88" s="188"/>
      <c r="D88" s="188"/>
      <c r="E88" s="188"/>
      <c r="F88" s="189"/>
    </row>
    <row r="89" spans="1:6">
      <c r="A89" s="187"/>
      <c r="B89" s="188"/>
      <c r="C89" s="188"/>
      <c r="D89" s="188"/>
      <c r="E89" s="188"/>
      <c r="F89" s="189"/>
    </row>
    <row r="90" spans="1:6">
      <c r="A90" s="187"/>
      <c r="B90" s="188"/>
      <c r="C90" s="188"/>
      <c r="D90" s="188"/>
      <c r="E90" s="188"/>
      <c r="F90" s="189"/>
    </row>
    <row r="91" spans="1:6">
      <c r="A91" s="187"/>
      <c r="B91" s="188"/>
      <c r="C91" s="188"/>
      <c r="D91" s="188"/>
      <c r="E91" s="188"/>
      <c r="F91" s="189"/>
    </row>
    <row r="92" spans="1:6">
      <c r="A92" s="187"/>
      <c r="B92" s="188"/>
      <c r="C92" s="188"/>
      <c r="D92" s="188"/>
      <c r="E92" s="188"/>
      <c r="F92" s="189"/>
    </row>
    <row r="93" spans="1:6">
      <c r="A93" s="190"/>
      <c r="B93" s="191"/>
      <c r="C93" s="191"/>
      <c r="D93" s="191"/>
      <c r="E93" s="191"/>
      <c r="F93" s="192"/>
    </row>
    <row r="95" spans="1:6">
      <c r="A95" s="175" t="s">
        <v>329</v>
      </c>
    </row>
    <row r="96" spans="1:6">
      <c r="A96" s="202" t="s">
        <v>319</v>
      </c>
      <c r="B96" s="202"/>
      <c r="C96" s="202"/>
      <c r="D96" s="202"/>
      <c r="E96" s="202"/>
      <c r="F96" s="202"/>
    </row>
    <row r="97" spans="1:6">
      <c r="A97" s="184"/>
      <c r="B97" s="185"/>
      <c r="C97" s="185"/>
      <c r="D97" s="185"/>
      <c r="E97" s="185"/>
      <c r="F97" s="186"/>
    </row>
    <row r="98" spans="1:6">
      <c r="A98" s="187"/>
      <c r="B98" s="188"/>
      <c r="C98" s="188"/>
      <c r="D98" s="188"/>
      <c r="E98" s="188"/>
      <c r="F98" s="189"/>
    </row>
    <row r="99" spans="1:6">
      <c r="A99" s="187"/>
      <c r="B99" s="188"/>
      <c r="C99" s="188"/>
      <c r="D99" s="188"/>
      <c r="E99" s="188"/>
      <c r="F99" s="189"/>
    </row>
    <row r="100" spans="1:6">
      <c r="A100" s="187"/>
      <c r="B100" s="188"/>
      <c r="C100" s="188"/>
      <c r="D100" s="188"/>
      <c r="E100" s="188"/>
      <c r="F100" s="189"/>
    </row>
    <row r="101" spans="1:6">
      <c r="A101" s="187"/>
      <c r="B101" s="188"/>
      <c r="C101" s="188"/>
      <c r="D101" s="188"/>
      <c r="E101" s="188"/>
      <c r="F101" s="189"/>
    </row>
    <row r="102" spans="1:6">
      <c r="A102" s="187"/>
      <c r="B102" s="188"/>
      <c r="C102" s="188"/>
      <c r="D102" s="188"/>
      <c r="E102" s="188"/>
      <c r="F102" s="189"/>
    </row>
    <row r="103" spans="1:6">
      <c r="A103" s="187"/>
      <c r="B103" s="188"/>
      <c r="C103" s="188"/>
      <c r="D103" s="188"/>
      <c r="E103" s="188"/>
      <c r="F103" s="189"/>
    </row>
    <row r="104" spans="1:6">
      <c r="A104" s="187"/>
      <c r="B104" s="188"/>
      <c r="C104" s="188"/>
      <c r="D104" s="188"/>
      <c r="E104" s="188"/>
      <c r="F104" s="189"/>
    </row>
    <row r="105" spans="1:6">
      <c r="A105" s="187"/>
      <c r="B105" s="188"/>
      <c r="C105" s="188"/>
      <c r="D105" s="188"/>
      <c r="E105" s="188"/>
      <c r="F105" s="189"/>
    </row>
    <row r="106" spans="1:6">
      <c r="A106" s="187"/>
      <c r="B106" s="188"/>
      <c r="C106" s="188"/>
      <c r="D106" s="188"/>
      <c r="E106" s="188"/>
      <c r="F106" s="189"/>
    </row>
    <row r="107" spans="1:6">
      <c r="A107" s="187"/>
      <c r="B107" s="188"/>
      <c r="C107" s="188"/>
      <c r="D107" s="188"/>
      <c r="E107" s="188"/>
      <c r="F107" s="189"/>
    </row>
    <row r="108" spans="1:6">
      <c r="A108" s="187"/>
      <c r="B108" s="188"/>
      <c r="C108" s="188"/>
      <c r="D108" s="188"/>
      <c r="E108" s="188"/>
      <c r="F108" s="189"/>
    </row>
    <row r="109" spans="1:6">
      <c r="A109" s="187"/>
      <c r="B109" s="188"/>
      <c r="C109" s="188"/>
      <c r="D109" s="188"/>
      <c r="E109" s="188"/>
      <c r="F109" s="189"/>
    </row>
    <row r="110" spans="1:6">
      <c r="A110" s="187"/>
      <c r="B110" s="188"/>
      <c r="C110" s="188"/>
      <c r="D110" s="188"/>
      <c r="E110" s="188"/>
      <c r="F110" s="189"/>
    </row>
    <row r="111" spans="1:6">
      <c r="A111" s="187"/>
      <c r="B111" s="188"/>
      <c r="C111" s="188"/>
      <c r="D111" s="188"/>
      <c r="E111" s="188"/>
      <c r="F111" s="189"/>
    </row>
    <row r="112" spans="1:6">
      <c r="A112" s="187"/>
      <c r="B112" s="188"/>
      <c r="C112" s="188"/>
      <c r="D112" s="188"/>
      <c r="E112" s="188"/>
      <c r="F112" s="189"/>
    </row>
    <row r="113" spans="1:6">
      <c r="A113" s="187"/>
      <c r="B113" s="188"/>
      <c r="C113" s="188"/>
      <c r="D113" s="188"/>
      <c r="E113" s="188"/>
      <c r="F113" s="189"/>
    </row>
    <row r="114" spans="1:6">
      <c r="A114" s="187"/>
      <c r="B114" s="188"/>
      <c r="C114" s="188"/>
      <c r="D114" s="188"/>
      <c r="E114" s="188"/>
      <c r="F114" s="189"/>
    </row>
    <row r="115" spans="1:6">
      <c r="A115" s="187"/>
      <c r="B115" s="188"/>
      <c r="C115" s="188"/>
      <c r="D115" s="188"/>
      <c r="E115" s="188"/>
      <c r="F115" s="189"/>
    </row>
    <row r="116" spans="1:6">
      <c r="A116" s="187"/>
      <c r="B116" s="188"/>
      <c r="C116" s="188"/>
      <c r="D116" s="188"/>
      <c r="E116" s="188"/>
      <c r="F116" s="189"/>
    </row>
    <row r="117" spans="1:6">
      <c r="A117" s="187"/>
      <c r="B117" s="188"/>
      <c r="C117" s="188"/>
      <c r="D117" s="188"/>
      <c r="E117" s="188"/>
      <c r="F117" s="189"/>
    </row>
    <row r="118" spans="1:6">
      <c r="A118" s="187"/>
      <c r="B118" s="188"/>
      <c r="C118" s="188"/>
      <c r="D118" s="188"/>
      <c r="E118" s="188"/>
      <c r="F118" s="189"/>
    </row>
    <row r="119" spans="1:6">
      <c r="A119" s="187"/>
      <c r="B119" s="188"/>
      <c r="C119" s="188"/>
      <c r="D119" s="188"/>
      <c r="E119" s="188"/>
      <c r="F119" s="189"/>
    </row>
    <row r="120" spans="1:6">
      <c r="A120" s="187"/>
      <c r="B120" s="188"/>
      <c r="C120" s="188"/>
      <c r="D120" s="188"/>
      <c r="E120" s="188"/>
      <c r="F120" s="189"/>
    </row>
    <row r="121" spans="1:6">
      <c r="A121" s="190"/>
      <c r="B121" s="191"/>
      <c r="C121" s="191"/>
      <c r="D121" s="191"/>
      <c r="E121" s="191"/>
      <c r="F121" s="192"/>
    </row>
    <row r="123" spans="1:6">
      <c r="A123" s="175" t="s">
        <v>330</v>
      </c>
    </row>
    <row r="124" spans="1:6">
      <c r="A124" s="202" t="s">
        <v>315</v>
      </c>
      <c r="B124" s="202"/>
      <c r="C124" s="202"/>
      <c r="D124" s="202"/>
      <c r="E124" s="188"/>
      <c r="F124" s="188"/>
    </row>
    <row r="125" spans="1:6">
      <c r="A125" s="184"/>
      <c r="B125" s="185"/>
      <c r="C125" s="185"/>
      <c r="D125" s="185"/>
      <c r="E125" s="185"/>
      <c r="F125" s="186"/>
    </row>
    <row r="126" spans="1:6">
      <c r="A126" s="187"/>
      <c r="B126" s="188"/>
      <c r="C126" s="188"/>
      <c r="D126" s="188"/>
      <c r="E126" s="188"/>
      <c r="F126" s="189"/>
    </row>
    <row r="127" spans="1:6">
      <c r="A127" s="187"/>
      <c r="B127" s="188"/>
      <c r="C127" s="188"/>
      <c r="D127" s="188"/>
      <c r="E127" s="188"/>
      <c r="F127" s="189"/>
    </row>
    <row r="128" spans="1:6">
      <c r="A128" s="187"/>
      <c r="B128" s="188"/>
      <c r="C128" s="188"/>
      <c r="D128" s="188"/>
      <c r="E128" s="188"/>
      <c r="F128" s="189"/>
    </row>
    <row r="129" spans="1:6">
      <c r="A129" s="187"/>
      <c r="B129" s="188"/>
      <c r="C129" s="188"/>
      <c r="D129" s="188"/>
      <c r="E129" s="188"/>
      <c r="F129" s="189"/>
    </row>
    <row r="130" spans="1:6">
      <c r="A130" s="187"/>
      <c r="B130" s="188"/>
      <c r="C130" s="188"/>
      <c r="D130" s="188"/>
      <c r="E130" s="188"/>
      <c r="F130" s="189"/>
    </row>
    <row r="131" spans="1:6">
      <c r="A131" s="187"/>
      <c r="B131" s="188"/>
      <c r="C131" s="188"/>
      <c r="D131" s="188"/>
      <c r="E131" s="188"/>
      <c r="F131" s="189"/>
    </row>
    <row r="132" spans="1:6">
      <c r="A132" s="187"/>
      <c r="B132" s="188"/>
      <c r="C132" s="188"/>
      <c r="D132" s="188"/>
      <c r="E132" s="188"/>
      <c r="F132" s="189"/>
    </row>
    <row r="133" spans="1:6">
      <c r="A133" s="187"/>
      <c r="B133" s="188"/>
      <c r="C133" s="188"/>
      <c r="D133" s="188"/>
      <c r="E133" s="188"/>
      <c r="F133" s="189"/>
    </row>
    <row r="134" spans="1:6">
      <c r="A134" s="187"/>
      <c r="B134" s="188"/>
      <c r="C134" s="188"/>
      <c r="D134" s="188"/>
      <c r="E134" s="188"/>
      <c r="F134" s="189"/>
    </row>
    <row r="135" spans="1:6">
      <c r="A135" s="187"/>
      <c r="B135" s="188"/>
      <c r="C135" s="188"/>
      <c r="D135" s="188"/>
      <c r="E135" s="188"/>
      <c r="F135" s="189"/>
    </row>
    <row r="136" spans="1:6">
      <c r="A136" s="187"/>
      <c r="B136" s="188"/>
      <c r="C136" s="188"/>
      <c r="D136" s="188"/>
      <c r="E136" s="188"/>
      <c r="F136" s="189"/>
    </row>
    <row r="137" spans="1:6">
      <c r="A137" s="187"/>
      <c r="B137" s="188"/>
      <c r="C137" s="188"/>
      <c r="D137" s="188"/>
      <c r="E137" s="188"/>
      <c r="F137" s="189"/>
    </row>
    <row r="138" spans="1:6">
      <c r="A138" s="190"/>
      <c r="B138" s="191"/>
      <c r="C138" s="191"/>
      <c r="D138" s="191"/>
      <c r="E138" s="191"/>
      <c r="F138" s="192"/>
    </row>
    <row r="140" spans="1:6">
      <c r="A140" s="175" t="s">
        <v>332</v>
      </c>
    </row>
    <row r="141" spans="1:6">
      <c r="A141" s="202" t="s">
        <v>320</v>
      </c>
      <c r="B141" s="202"/>
      <c r="C141" s="202"/>
      <c r="D141" s="202"/>
      <c r="E141" s="202"/>
      <c r="F141" s="188"/>
    </row>
    <row r="142" spans="1:6">
      <c r="A142" s="184"/>
      <c r="B142" s="185"/>
      <c r="C142" s="185"/>
      <c r="D142" s="185"/>
      <c r="E142" s="185"/>
      <c r="F142" s="186"/>
    </row>
    <row r="143" spans="1:6">
      <c r="A143" s="187"/>
      <c r="B143" s="188"/>
      <c r="C143" s="188"/>
      <c r="D143" s="188"/>
      <c r="E143" s="188"/>
      <c r="F143" s="189"/>
    </row>
    <row r="144" spans="1:6">
      <c r="A144" s="187"/>
      <c r="B144" s="188"/>
      <c r="C144" s="188"/>
      <c r="D144" s="188"/>
      <c r="E144" s="188"/>
      <c r="F144" s="189"/>
    </row>
    <row r="145" spans="1:6">
      <c r="A145" s="187"/>
      <c r="B145" s="188"/>
      <c r="C145" s="188"/>
      <c r="D145" s="188"/>
      <c r="E145" s="188"/>
      <c r="F145" s="189"/>
    </row>
    <row r="146" spans="1:6">
      <c r="A146" s="187"/>
      <c r="B146" s="188"/>
      <c r="C146" s="188"/>
      <c r="D146" s="188"/>
      <c r="E146" s="188"/>
      <c r="F146" s="189"/>
    </row>
    <row r="147" spans="1:6">
      <c r="A147" s="187"/>
      <c r="B147" s="188"/>
      <c r="C147" s="188"/>
      <c r="D147" s="188"/>
      <c r="E147" s="188"/>
      <c r="F147" s="189"/>
    </row>
    <row r="148" spans="1:6">
      <c r="A148" s="187"/>
      <c r="B148" s="188"/>
      <c r="C148" s="188"/>
      <c r="D148" s="188"/>
      <c r="E148" s="188"/>
      <c r="F148" s="189"/>
    </row>
    <row r="149" spans="1:6">
      <c r="A149" s="187"/>
      <c r="B149" s="188"/>
      <c r="C149" s="188"/>
      <c r="D149" s="188"/>
      <c r="E149" s="188"/>
      <c r="F149" s="189"/>
    </row>
    <row r="150" spans="1:6">
      <c r="A150" s="187"/>
      <c r="B150" s="188"/>
      <c r="C150" s="188"/>
      <c r="D150" s="188"/>
      <c r="E150" s="188"/>
      <c r="F150" s="189"/>
    </row>
    <row r="151" spans="1:6">
      <c r="A151" s="187"/>
      <c r="B151" s="188"/>
      <c r="C151" s="188"/>
      <c r="D151" s="188"/>
      <c r="E151" s="188"/>
      <c r="F151" s="189"/>
    </row>
    <row r="152" spans="1:6">
      <c r="A152" s="187"/>
      <c r="B152" s="188"/>
      <c r="C152" s="188"/>
      <c r="D152" s="188"/>
      <c r="E152" s="188"/>
      <c r="F152" s="189"/>
    </row>
    <row r="153" spans="1:6">
      <c r="A153" s="187"/>
      <c r="B153" s="188"/>
      <c r="C153" s="188"/>
      <c r="D153" s="188"/>
      <c r="E153" s="188"/>
      <c r="F153" s="189"/>
    </row>
    <row r="154" spans="1:6">
      <c r="A154" s="187"/>
      <c r="B154" s="188"/>
      <c r="C154" s="188"/>
      <c r="D154" s="188"/>
      <c r="E154" s="188"/>
      <c r="F154" s="189"/>
    </row>
    <row r="155" spans="1:6">
      <c r="A155" s="187"/>
      <c r="B155" s="188"/>
      <c r="C155" s="188"/>
      <c r="D155" s="188"/>
      <c r="E155" s="188"/>
      <c r="F155" s="189"/>
    </row>
    <row r="156" spans="1:6">
      <c r="A156" s="187"/>
      <c r="B156" s="188"/>
      <c r="C156" s="188"/>
      <c r="D156" s="188"/>
      <c r="E156" s="188"/>
      <c r="F156" s="189"/>
    </row>
    <row r="157" spans="1:6">
      <c r="A157" s="187"/>
      <c r="B157" s="188"/>
      <c r="C157" s="188"/>
      <c r="D157" s="188"/>
      <c r="E157" s="188"/>
      <c r="F157" s="189"/>
    </row>
    <row r="158" spans="1:6">
      <c r="A158" s="187"/>
      <c r="B158" s="188"/>
      <c r="C158" s="188"/>
      <c r="D158" s="188"/>
      <c r="E158" s="188"/>
      <c r="F158" s="189"/>
    </row>
    <row r="159" spans="1:6">
      <c r="A159" s="187"/>
      <c r="B159" s="188"/>
      <c r="C159" s="188"/>
      <c r="D159" s="188"/>
      <c r="E159" s="188"/>
      <c r="F159" s="189"/>
    </row>
    <row r="160" spans="1:6">
      <c r="A160" s="187"/>
      <c r="B160" s="188"/>
      <c r="C160" s="188"/>
      <c r="D160" s="188"/>
      <c r="E160" s="188"/>
      <c r="F160" s="189"/>
    </row>
    <row r="161" spans="1:6">
      <c r="A161" s="187"/>
      <c r="B161" s="188"/>
      <c r="C161" s="188"/>
      <c r="D161" s="188"/>
      <c r="E161" s="188"/>
      <c r="F161" s="189"/>
    </row>
    <row r="162" spans="1:6">
      <c r="A162" s="190"/>
      <c r="B162" s="191"/>
      <c r="C162" s="191"/>
      <c r="D162" s="191"/>
      <c r="E162" s="191"/>
      <c r="F162" s="192"/>
    </row>
    <row r="164" spans="1:6">
      <c r="A164" s="175" t="s">
        <v>331</v>
      </c>
    </row>
    <row r="165" spans="1:6">
      <c r="A165" s="202" t="s">
        <v>316</v>
      </c>
      <c r="B165" s="202"/>
      <c r="C165" s="202"/>
      <c r="D165" s="202"/>
      <c r="E165" s="202"/>
      <c r="F165" s="202"/>
    </row>
    <row r="166" spans="1:6">
      <c r="A166" s="202" t="s">
        <v>317</v>
      </c>
      <c r="B166" s="202"/>
      <c r="C166" s="202"/>
      <c r="D166" s="202"/>
      <c r="E166" s="202"/>
      <c r="F166" s="202"/>
    </row>
    <row r="167" spans="1:6">
      <c r="A167" s="184"/>
      <c r="B167" s="185"/>
      <c r="C167" s="185"/>
      <c r="D167" s="185"/>
      <c r="E167" s="185"/>
      <c r="F167" s="186"/>
    </row>
    <row r="168" spans="1:6">
      <c r="A168" s="187"/>
      <c r="B168" s="188"/>
      <c r="C168" s="188"/>
      <c r="D168" s="188"/>
      <c r="E168" s="188"/>
      <c r="F168" s="189"/>
    </row>
    <row r="169" spans="1:6">
      <c r="A169" s="187"/>
      <c r="B169" s="188"/>
      <c r="C169" s="188"/>
      <c r="D169" s="188"/>
      <c r="E169" s="188"/>
      <c r="F169" s="189"/>
    </row>
    <row r="170" spans="1:6">
      <c r="A170" s="187"/>
      <c r="B170" s="188"/>
      <c r="C170" s="188"/>
      <c r="D170" s="188"/>
      <c r="E170" s="188"/>
      <c r="F170" s="189"/>
    </row>
    <row r="171" spans="1:6">
      <c r="A171" s="187"/>
      <c r="B171" s="188"/>
      <c r="C171" s="188"/>
      <c r="D171" s="188"/>
      <c r="E171" s="188"/>
      <c r="F171" s="189"/>
    </row>
    <row r="172" spans="1:6">
      <c r="A172" s="187"/>
      <c r="B172" s="188"/>
      <c r="C172" s="188"/>
      <c r="D172" s="188"/>
      <c r="E172" s="188"/>
      <c r="F172" s="189"/>
    </row>
    <row r="173" spans="1:6">
      <c r="A173" s="187"/>
      <c r="B173" s="188"/>
      <c r="C173" s="188"/>
      <c r="D173" s="188"/>
      <c r="E173" s="188"/>
      <c r="F173" s="189"/>
    </row>
    <row r="174" spans="1:6">
      <c r="A174" s="187"/>
      <c r="B174" s="188"/>
      <c r="C174" s="188"/>
      <c r="D174" s="188"/>
      <c r="E174" s="188"/>
      <c r="F174" s="189"/>
    </row>
    <row r="175" spans="1:6">
      <c r="A175" s="187"/>
      <c r="B175" s="188"/>
      <c r="C175" s="188"/>
      <c r="D175" s="188"/>
      <c r="E175" s="188"/>
      <c r="F175" s="189"/>
    </row>
    <row r="176" spans="1:6">
      <c r="A176" s="187"/>
      <c r="B176" s="188"/>
      <c r="C176" s="188"/>
      <c r="D176" s="188"/>
      <c r="E176" s="188"/>
      <c r="F176" s="189"/>
    </row>
    <row r="177" spans="1:6">
      <c r="A177" s="187"/>
      <c r="B177" s="188"/>
      <c r="C177" s="188"/>
      <c r="D177" s="188"/>
      <c r="E177" s="188"/>
      <c r="F177" s="189"/>
    </row>
    <row r="178" spans="1:6">
      <c r="A178" s="187"/>
      <c r="B178" s="188"/>
      <c r="C178" s="188"/>
      <c r="D178" s="188"/>
      <c r="E178" s="188"/>
      <c r="F178" s="189"/>
    </row>
    <row r="179" spans="1:6">
      <c r="A179" s="187"/>
      <c r="B179" s="188"/>
      <c r="C179" s="188"/>
      <c r="D179" s="188"/>
      <c r="E179" s="188"/>
      <c r="F179" s="189"/>
    </row>
    <row r="180" spans="1:6">
      <c r="A180" s="187"/>
      <c r="B180" s="188"/>
      <c r="C180" s="188"/>
      <c r="D180" s="188"/>
      <c r="E180" s="188"/>
      <c r="F180" s="189"/>
    </row>
    <row r="181" spans="1:6">
      <c r="A181" s="187"/>
      <c r="B181" s="188"/>
      <c r="C181" s="188"/>
      <c r="D181" s="188"/>
      <c r="E181" s="188"/>
      <c r="F181" s="189"/>
    </row>
    <row r="182" spans="1:6">
      <c r="A182" s="187"/>
      <c r="B182" s="188"/>
      <c r="C182" s="188"/>
      <c r="D182" s="188"/>
      <c r="E182" s="188"/>
      <c r="F182" s="189"/>
    </row>
    <row r="183" spans="1:6">
      <c r="A183" s="187"/>
      <c r="B183" s="188"/>
      <c r="C183" s="188"/>
      <c r="D183" s="188"/>
      <c r="E183" s="188"/>
      <c r="F183" s="189"/>
    </row>
    <row r="184" spans="1:6">
      <c r="A184" s="187"/>
      <c r="B184" s="188"/>
      <c r="C184" s="188"/>
      <c r="D184" s="188"/>
      <c r="E184" s="188"/>
      <c r="F184" s="189"/>
    </row>
    <row r="185" spans="1:6">
      <c r="A185" s="187"/>
      <c r="B185" s="188"/>
      <c r="C185" s="188"/>
      <c r="D185" s="188"/>
      <c r="E185" s="188"/>
      <c r="F185" s="189"/>
    </row>
    <row r="186" spans="1:6">
      <c r="A186" s="187"/>
      <c r="B186" s="188"/>
      <c r="C186" s="188"/>
      <c r="D186" s="188"/>
      <c r="E186" s="188"/>
      <c r="F186" s="189"/>
    </row>
    <row r="187" spans="1:6">
      <c r="A187" s="187"/>
      <c r="B187" s="188"/>
      <c r="C187" s="188"/>
      <c r="D187" s="188"/>
      <c r="E187" s="188"/>
      <c r="F187" s="189"/>
    </row>
    <row r="188" spans="1:6">
      <c r="A188" s="187"/>
      <c r="B188" s="188"/>
      <c r="C188" s="188"/>
      <c r="D188" s="188"/>
      <c r="E188" s="188"/>
      <c r="F188" s="189"/>
    </row>
    <row r="189" spans="1:6">
      <c r="A189" s="187"/>
      <c r="B189" s="188"/>
      <c r="C189" s="188"/>
      <c r="D189" s="188"/>
      <c r="E189" s="188"/>
      <c r="F189" s="189"/>
    </row>
    <row r="190" spans="1:6">
      <c r="A190" s="187"/>
      <c r="B190" s="188"/>
      <c r="C190" s="188"/>
      <c r="D190" s="188"/>
      <c r="E190" s="188"/>
      <c r="F190" s="189"/>
    </row>
    <row r="191" spans="1:6">
      <c r="A191" s="187"/>
      <c r="B191" s="188"/>
      <c r="C191" s="188"/>
      <c r="D191" s="188"/>
      <c r="E191" s="188"/>
      <c r="F191" s="189"/>
    </row>
    <row r="192" spans="1:6">
      <c r="A192" s="187"/>
      <c r="B192" s="188"/>
      <c r="C192" s="188"/>
      <c r="D192" s="188"/>
      <c r="E192" s="188"/>
      <c r="F192" s="189"/>
    </row>
    <row r="193" spans="1:6">
      <c r="A193" s="187"/>
      <c r="B193" s="188"/>
      <c r="C193" s="188"/>
      <c r="D193" s="188"/>
      <c r="E193" s="188"/>
      <c r="F193" s="189"/>
    </row>
    <row r="194" spans="1:6">
      <c r="A194" s="187"/>
      <c r="B194" s="188"/>
      <c r="C194" s="188"/>
      <c r="D194" s="188"/>
      <c r="E194" s="188"/>
      <c r="F194" s="189"/>
    </row>
    <row r="195" spans="1:6">
      <c r="A195" s="187"/>
      <c r="B195" s="188"/>
      <c r="C195" s="188"/>
      <c r="D195" s="188"/>
      <c r="E195" s="188"/>
      <c r="F195" s="189"/>
    </row>
    <row r="196" spans="1:6">
      <c r="A196" s="190"/>
      <c r="B196" s="191"/>
      <c r="C196" s="191"/>
      <c r="D196" s="191"/>
      <c r="E196" s="191"/>
      <c r="F196" s="192"/>
    </row>
  </sheetData>
  <printOptions headings="1" gridLines="1"/>
  <pageMargins left="0.75" right="0.75" top="1" bottom="1" header="0.5" footer="0.5"/>
  <pageSetup scale="44" orientation="portrait" horizontalDpi="300" verticalDpi="300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143"/>
  <sheetViews>
    <sheetView zoomScale="125" zoomScaleNormal="125" zoomScalePageLayoutView="125" workbookViewId="0"/>
  </sheetViews>
  <sheetFormatPr defaultColWidth="7.28515625" defaultRowHeight="12.75"/>
  <cols>
    <col min="1" max="1" width="30.7109375" style="94" customWidth="1"/>
    <col min="2" max="2" width="11.28515625" style="94" customWidth="1"/>
    <col min="3" max="4" width="11.140625" style="94" customWidth="1"/>
    <col min="5" max="5" width="12.28515625" style="94" customWidth="1"/>
    <col min="6" max="6" width="28.140625" style="94" customWidth="1"/>
    <col min="7" max="7" width="9.7109375" style="94" customWidth="1"/>
    <col min="8" max="8" width="26.42578125" style="94" customWidth="1"/>
    <col min="9" max="12" width="7.28515625" style="94"/>
    <col min="13" max="13" width="7.85546875" style="94" customWidth="1"/>
    <col min="14" max="14" width="7.28515625" style="94"/>
    <col min="15" max="15" width="8.42578125" style="94" customWidth="1"/>
    <col min="16" max="16384" width="7.28515625" style="94"/>
  </cols>
  <sheetData>
    <row r="1" spans="1:16" ht="15.75">
      <c r="A1" s="194" t="s">
        <v>336</v>
      </c>
      <c r="B1" s="93"/>
      <c r="C1" s="92"/>
      <c r="D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15.75">
      <c r="A2" s="92" t="s">
        <v>100</v>
      </c>
      <c r="B2" s="93"/>
      <c r="C2" s="93"/>
      <c r="D2" s="93"/>
      <c r="E2" s="93"/>
      <c r="F2" s="95"/>
      <c r="G2" s="93"/>
      <c r="H2" s="96"/>
      <c r="I2" s="93"/>
      <c r="J2" s="93"/>
      <c r="K2" s="93"/>
      <c r="L2" s="93"/>
      <c r="M2" s="93"/>
      <c r="N2" s="93"/>
      <c r="O2" s="93"/>
      <c r="P2" s="93"/>
    </row>
    <row r="3" spans="1:16" ht="15.75">
      <c r="A3" s="93" t="s">
        <v>101</v>
      </c>
      <c r="B3" s="97">
        <v>0</v>
      </c>
      <c r="C3" s="95" t="s">
        <v>102</v>
      </c>
      <c r="D3" s="93"/>
      <c r="E3" s="93"/>
      <c r="F3" s="93"/>
      <c r="G3" s="93"/>
      <c r="H3" s="98"/>
      <c r="I3" s="93"/>
      <c r="J3" s="93"/>
      <c r="K3" s="93"/>
      <c r="L3" s="93"/>
      <c r="M3" s="93"/>
      <c r="N3" s="93"/>
      <c r="O3" s="93"/>
      <c r="P3" s="93"/>
    </row>
    <row r="4" spans="1:16" ht="15.75">
      <c r="A4" s="93" t="s">
        <v>103</v>
      </c>
      <c r="B4" s="97">
        <v>0</v>
      </c>
      <c r="C4" s="95" t="s">
        <v>104</v>
      </c>
      <c r="D4" s="93"/>
      <c r="E4" s="99"/>
      <c r="F4" s="93"/>
      <c r="G4" s="93"/>
      <c r="H4" s="98"/>
      <c r="I4" s="93"/>
      <c r="J4" s="93"/>
      <c r="K4" s="93"/>
      <c r="L4" s="93"/>
      <c r="M4" s="93"/>
      <c r="N4" s="93"/>
      <c r="O4" s="93"/>
      <c r="P4" s="93"/>
    </row>
    <row r="5" spans="1:16" ht="15.75">
      <c r="A5" s="93" t="s">
        <v>105</v>
      </c>
      <c r="B5" s="97">
        <v>0</v>
      </c>
      <c r="C5" s="95" t="s">
        <v>106</v>
      </c>
      <c r="D5" s="93"/>
      <c r="E5" s="93"/>
      <c r="F5" s="93"/>
      <c r="G5" s="93"/>
      <c r="H5" s="98"/>
      <c r="I5" s="93"/>
      <c r="J5" s="93"/>
      <c r="K5" s="93"/>
      <c r="L5" s="93"/>
      <c r="M5" s="93"/>
      <c r="N5" s="93"/>
      <c r="O5" s="93"/>
      <c r="P5" s="93"/>
    </row>
    <row r="6" spans="1:16" ht="15.75">
      <c r="A6" s="93" t="s">
        <v>107</v>
      </c>
      <c r="B6" s="100">
        <v>0</v>
      </c>
      <c r="C6" s="95" t="s">
        <v>104</v>
      </c>
      <c r="D6" s="93"/>
      <c r="E6" s="93"/>
      <c r="F6" s="93"/>
      <c r="G6" s="93"/>
      <c r="H6" s="98"/>
      <c r="I6" s="93"/>
      <c r="J6" s="93"/>
      <c r="K6" s="93"/>
      <c r="L6" s="93"/>
      <c r="M6" s="93"/>
      <c r="N6" s="93"/>
      <c r="O6" s="93"/>
      <c r="P6" s="93"/>
    </row>
    <row r="7" spans="1:16" ht="15.75">
      <c r="A7" s="93" t="s">
        <v>108</v>
      </c>
      <c r="B7" s="100">
        <v>0</v>
      </c>
      <c r="C7" s="95" t="s">
        <v>109</v>
      </c>
      <c r="D7" s="93"/>
      <c r="E7" s="93"/>
      <c r="F7" s="93"/>
      <c r="G7" s="93"/>
      <c r="H7" s="98"/>
      <c r="I7" s="93"/>
      <c r="J7" s="93"/>
      <c r="K7" s="93"/>
      <c r="L7" s="93"/>
      <c r="M7" s="93"/>
      <c r="N7" s="93"/>
      <c r="O7" s="93"/>
      <c r="P7" s="93"/>
    </row>
    <row r="8" spans="1:16" ht="15.75">
      <c r="A8" s="93" t="s">
        <v>110</v>
      </c>
      <c r="B8" s="97">
        <v>0</v>
      </c>
      <c r="C8" s="95" t="s">
        <v>111</v>
      </c>
      <c r="D8" s="93"/>
      <c r="E8" s="93"/>
      <c r="F8" s="93"/>
      <c r="G8" s="93"/>
      <c r="H8" s="98"/>
      <c r="I8" s="93"/>
      <c r="J8" s="93"/>
      <c r="K8" s="93"/>
      <c r="L8" s="93"/>
      <c r="M8" s="93"/>
      <c r="N8" s="93"/>
      <c r="O8" s="93"/>
      <c r="P8" s="93"/>
    </row>
    <row r="9" spans="1:16" ht="15.75">
      <c r="A9" s="93" t="s">
        <v>112</v>
      </c>
      <c r="B9" s="97">
        <v>0</v>
      </c>
      <c r="C9" s="95" t="s">
        <v>113</v>
      </c>
      <c r="D9" s="93"/>
      <c r="E9" s="93"/>
      <c r="F9" s="93"/>
      <c r="G9" s="93"/>
      <c r="H9" s="98"/>
      <c r="I9" s="93"/>
      <c r="J9" s="93"/>
      <c r="K9" s="93"/>
      <c r="L9" s="93"/>
      <c r="M9" s="93"/>
      <c r="N9" s="93"/>
      <c r="O9" s="93"/>
      <c r="P9" s="93"/>
    </row>
    <row r="10" spans="1:16" ht="15.75">
      <c r="A10" s="93" t="s">
        <v>114</v>
      </c>
      <c r="B10" s="100">
        <v>0</v>
      </c>
      <c r="C10" s="95" t="s">
        <v>115</v>
      </c>
      <c r="D10" s="93"/>
      <c r="E10" s="93"/>
      <c r="F10" s="93"/>
      <c r="G10" s="93"/>
      <c r="H10" s="98"/>
      <c r="I10" s="93"/>
      <c r="J10" s="93"/>
      <c r="K10" s="93"/>
      <c r="L10" s="93"/>
      <c r="M10" s="93"/>
      <c r="N10" s="93"/>
      <c r="O10" s="93"/>
      <c r="P10" s="93"/>
    </row>
    <row r="11" spans="1:16" ht="15.75">
      <c r="A11" s="93" t="s">
        <v>116</v>
      </c>
      <c r="B11" s="199">
        <v>0</v>
      </c>
      <c r="C11" s="95" t="s">
        <v>117</v>
      </c>
      <c r="D11" s="93"/>
      <c r="E11" s="93"/>
      <c r="F11" s="93"/>
      <c r="G11" s="93"/>
      <c r="H11" s="98"/>
      <c r="I11" s="93"/>
      <c r="J11" s="93"/>
      <c r="K11" s="93"/>
      <c r="L11" s="93"/>
      <c r="M11" s="93"/>
      <c r="N11" s="93"/>
      <c r="O11" s="93"/>
      <c r="P11" s="93"/>
    </row>
    <row r="12" spans="1:16" ht="15.75">
      <c r="A12" s="93" t="s">
        <v>118</v>
      </c>
      <c r="B12" s="97">
        <v>0</v>
      </c>
      <c r="C12" s="95" t="s">
        <v>106</v>
      </c>
      <c r="D12" s="93"/>
      <c r="E12" s="93"/>
      <c r="F12" s="93"/>
      <c r="G12" s="93"/>
      <c r="H12" s="98"/>
      <c r="I12" s="93"/>
      <c r="J12" s="93"/>
      <c r="K12" s="93"/>
      <c r="L12" s="93"/>
      <c r="M12" s="93"/>
      <c r="N12" s="93"/>
      <c r="O12" s="93"/>
      <c r="P12" s="93"/>
    </row>
    <row r="13" spans="1:16" ht="15">
      <c r="A13" s="93"/>
      <c r="B13" s="93"/>
      <c r="C13" s="100"/>
      <c r="D13" s="93"/>
      <c r="E13" s="93"/>
      <c r="F13" s="101"/>
      <c r="G13" s="93"/>
      <c r="H13" s="93"/>
      <c r="I13" s="93"/>
      <c r="J13" s="93"/>
      <c r="K13" s="93"/>
      <c r="L13" s="93"/>
      <c r="M13" s="93"/>
      <c r="N13" s="93"/>
      <c r="O13" s="93"/>
      <c r="P13" s="93"/>
    </row>
    <row r="14" spans="1:16" ht="15.75">
      <c r="A14" s="92" t="s">
        <v>119</v>
      </c>
      <c r="B14" s="102" t="s">
        <v>120</v>
      </c>
      <c r="C14" s="102"/>
      <c r="D14" s="102" t="s">
        <v>121</v>
      </c>
      <c r="E14" s="102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 ht="15.75">
      <c r="A15" s="93"/>
      <c r="B15" s="96" t="s">
        <v>122</v>
      </c>
      <c r="C15" s="96" t="s">
        <v>123</v>
      </c>
      <c r="D15" s="96" t="s">
        <v>122</v>
      </c>
      <c r="E15" s="96" t="s">
        <v>123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</row>
    <row r="16" spans="1:16" ht="15.75">
      <c r="A16" s="93" t="s">
        <v>124</v>
      </c>
      <c r="B16" s="103">
        <f>B8</f>
        <v>0</v>
      </c>
      <c r="C16" s="103">
        <f>B9</f>
        <v>0</v>
      </c>
      <c r="D16" s="103">
        <f>+B16</f>
        <v>0</v>
      </c>
      <c r="E16" s="103">
        <f>+C16</f>
        <v>0</v>
      </c>
      <c r="F16" s="95"/>
      <c r="G16" s="93"/>
      <c r="H16" s="93"/>
      <c r="I16" s="93"/>
      <c r="J16" s="93"/>
      <c r="K16" s="93"/>
      <c r="L16" s="93"/>
      <c r="M16" s="93"/>
      <c r="N16" s="93"/>
      <c r="O16" s="93"/>
      <c r="P16" s="93"/>
    </row>
    <row r="17" spans="1:16" ht="15.75">
      <c r="A17" s="93" t="s">
        <v>125</v>
      </c>
      <c r="B17" s="104">
        <f>-B5*B6</f>
        <v>0</v>
      </c>
      <c r="C17" s="104">
        <f>B17</f>
        <v>0</v>
      </c>
      <c r="D17" s="104">
        <f>B17</f>
        <v>0</v>
      </c>
      <c r="E17" s="104">
        <f>B17</f>
        <v>0</v>
      </c>
      <c r="F17" s="95"/>
      <c r="G17" s="93"/>
      <c r="H17" s="93"/>
      <c r="I17" s="93"/>
      <c r="J17" s="93"/>
      <c r="K17" s="93"/>
      <c r="L17" s="93"/>
      <c r="M17" s="93"/>
      <c r="N17" s="93"/>
      <c r="O17" s="93"/>
      <c r="P17" s="93"/>
    </row>
    <row r="18" spans="1:16" ht="15.75">
      <c r="A18" s="93" t="s">
        <v>126</v>
      </c>
      <c r="B18" s="105">
        <f>-B3*B7</f>
        <v>0</v>
      </c>
      <c r="C18" s="105">
        <f>B18</f>
        <v>0</v>
      </c>
      <c r="D18" s="105">
        <v>0</v>
      </c>
      <c r="E18" s="105">
        <v>0</v>
      </c>
      <c r="F18" s="95"/>
      <c r="G18" s="93"/>
      <c r="H18" s="93"/>
      <c r="I18" s="93"/>
      <c r="J18" s="93"/>
      <c r="K18" s="93"/>
      <c r="L18" s="93"/>
      <c r="M18" s="93"/>
      <c r="N18" s="93"/>
      <c r="O18" s="93"/>
      <c r="P18" s="93"/>
    </row>
    <row r="19" spans="1:16" ht="15.75">
      <c r="A19" s="93" t="s">
        <v>76</v>
      </c>
      <c r="B19" s="106">
        <f>SUM(B16:B18)</f>
        <v>0</v>
      </c>
      <c r="C19" s="106">
        <f>SUM(C16:C18)</f>
        <v>0</v>
      </c>
      <c r="D19" s="106">
        <f>SUM(D16:D18)</f>
        <v>0</v>
      </c>
      <c r="E19" s="106">
        <f>SUM(E16:E18)</f>
        <v>0</v>
      </c>
      <c r="F19" s="95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 ht="15.75">
      <c r="A20" s="93" t="s">
        <v>80</v>
      </c>
      <c r="B20" s="105">
        <f>-B19*$B$10</f>
        <v>0</v>
      </c>
      <c r="C20" s="105">
        <f>-C19*$B$10</f>
        <v>0</v>
      </c>
      <c r="D20" s="105">
        <f>-D19*$B$10</f>
        <v>0</v>
      </c>
      <c r="E20" s="105">
        <f>-E19*$B$10</f>
        <v>0</v>
      </c>
      <c r="F20" s="95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 ht="15.75">
      <c r="A21" s="93" t="s">
        <v>127</v>
      </c>
      <c r="B21" s="106">
        <f>SUM(B19:B20)</f>
        <v>0</v>
      </c>
      <c r="C21" s="106">
        <f>SUM(C19:C20)</f>
        <v>0</v>
      </c>
      <c r="D21" s="106">
        <f>SUM(D19:D20)</f>
        <v>0</v>
      </c>
      <c r="E21" s="106">
        <f>SUM(E19:E20)</f>
        <v>0</v>
      </c>
      <c r="F21" s="95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 ht="15.75">
      <c r="A22" s="93" t="s">
        <v>128</v>
      </c>
      <c r="B22" s="106">
        <f>+B4</f>
        <v>0</v>
      </c>
      <c r="C22" s="106">
        <f>+B22</f>
        <v>0</v>
      </c>
      <c r="D22" s="106">
        <f>+B22</f>
        <v>0</v>
      </c>
      <c r="E22" s="106">
        <f>+B22</f>
        <v>0</v>
      </c>
      <c r="F22" s="95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23" spans="1:16" ht="15.75">
      <c r="A23" s="93" t="s">
        <v>129</v>
      </c>
      <c r="B23" s="105">
        <v>0</v>
      </c>
      <c r="C23" s="105">
        <v>0</v>
      </c>
      <c r="D23" s="105" t="e">
        <f>B3/B11</f>
        <v>#DIV/0!</v>
      </c>
      <c r="E23" s="105" t="e">
        <f>+D23</f>
        <v>#DIV/0!</v>
      </c>
      <c r="F23" s="95"/>
      <c r="G23" s="93"/>
      <c r="H23" s="93"/>
      <c r="I23" s="93"/>
      <c r="J23" s="93"/>
      <c r="K23" s="93"/>
      <c r="L23" s="93"/>
      <c r="M23" s="93"/>
      <c r="N23" s="93"/>
      <c r="O23" s="93"/>
      <c r="P23" s="93"/>
    </row>
    <row r="24" spans="1:16" ht="15.75">
      <c r="A24" s="93" t="s">
        <v>130</v>
      </c>
      <c r="B24" s="107" t="e">
        <f>B21/(B22+B23)</f>
        <v>#DIV/0!</v>
      </c>
      <c r="C24" s="107" t="e">
        <f>C21/(C22+C23)</f>
        <v>#DIV/0!</v>
      </c>
      <c r="D24" s="107" t="e">
        <f>D21/(D22+D23)</f>
        <v>#DIV/0!</v>
      </c>
      <c r="E24" s="107" t="e">
        <f>E21/(E22+E23)</f>
        <v>#DIV/0!</v>
      </c>
      <c r="F24" s="95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 ht="15.75">
      <c r="A25" s="93" t="s">
        <v>131</v>
      </c>
      <c r="B25" s="108" t="e">
        <f>-B16/(B17+B18)</f>
        <v>#DIV/0!</v>
      </c>
      <c r="C25" s="108" t="e">
        <f>-C16/(C17+C18)</f>
        <v>#DIV/0!</v>
      </c>
      <c r="D25" s="108" t="e">
        <f>-D16/(D17+D18)</f>
        <v>#DIV/0!</v>
      </c>
      <c r="E25" s="108" t="e">
        <f>-E16/(E17+E18)</f>
        <v>#DIV/0!</v>
      </c>
      <c r="F25" s="95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ht="15.75">
      <c r="A26" s="93"/>
      <c r="B26" s="93"/>
      <c r="C26" s="93"/>
      <c r="D26" s="93"/>
      <c r="E26" s="93"/>
      <c r="F26" s="95"/>
      <c r="G26" s="93"/>
      <c r="H26" s="93"/>
      <c r="I26" s="93"/>
      <c r="J26" s="93"/>
      <c r="K26" s="93"/>
      <c r="L26" s="93"/>
      <c r="M26" s="93"/>
      <c r="N26" s="93"/>
      <c r="O26" s="93"/>
      <c r="P26" s="93"/>
    </row>
    <row r="27" spans="1:16" ht="15.75">
      <c r="A27" s="93"/>
      <c r="B27" s="93"/>
      <c r="C27" s="92" t="s">
        <v>28</v>
      </c>
      <c r="D27" s="93"/>
      <c r="E27" s="109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6" ht="15">
      <c r="A28" s="93"/>
      <c r="B28" s="93"/>
      <c r="C28" s="93"/>
      <c r="D28" s="110"/>
      <c r="E28" s="111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16" ht="15">
      <c r="A29" s="93"/>
      <c r="B29" s="93"/>
      <c r="C29" s="93"/>
      <c r="D29" s="110"/>
      <c r="E29" s="111"/>
      <c r="F29" s="111"/>
      <c r="G29" s="93"/>
      <c r="H29" s="93"/>
      <c r="I29" s="93"/>
      <c r="J29" s="93"/>
      <c r="K29" s="93"/>
      <c r="L29" s="93"/>
      <c r="M29" s="93"/>
      <c r="N29" s="93"/>
      <c r="O29" s="93"/>
      <c r="P29" s="93"/>
    </row>
    <row r="30" spans="1:16" ht="15">
      <c r="A30" s="93"/>
      <c r="B30" s="93"/>
      <c r="C30" s="93"/>
      <c r="D30" s="110"/>
      <c r="E30" s="112"/>
      <c r="F30" s="112"/>
      <c r="G30" s="93"/>
      <c r="H30" s="93"/>
      <c r="I30" s="93"/>
      <c r="J30" s="93"/>
      <c r="K30" s="93"/>
      <c r="L30" s="93"/>
      <c r="M30" s="93"/>
      <c r="N30" s="93"/>
      <c r="O30" s="93"/>
      <c r="P30" s="93"/>
    </row>
    <row r="31" spans="1:16" ht="1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  <row r="32" spans="1:16" ht="1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</row>
    <row r="33" spans="1:16" ht="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</row>
    <row r="34" spans="1:16" ht="1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</row>
    <row r="35" spans="1:16" ht="1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</row>
    <row r="36" spans="1:16" ht="1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</row>
    <row r="37" spans="1:16" ht="1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1:16" ht="1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1:16" ht="1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</row>
    <row r="40" spans="1:16" ht="1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</row>
    <row r="41" spans="1:16" ht="1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</row>
    <row r="42" spans="1:16" ht="15.75">
      <c r="A42" s="102"/>
      <c r="B42" s="93"/>
      <c r="C42" s="93"/>
      <c r="D42" s="93"/>
      <c r="E42" s="93"/>
      <c r="F42" s="93"/>
      <c r="G42"/>
      <c r="H42" s="93"/>
      <c r="I42" s="93"/>
      <c r="J42" s="93"/>
      <c r="K42" s="93"/>
      <c r="L42" s="93"/>
      <c r="M42" s="93"/>
      <c r="N42" s="93"/>
      <c r="O42" s="93"/>
      <c r="P42" s="93"/>
    </row>
    <row r="43" spans="1:16" ht="15.75">
      <c r="A43" s="93"/>
      <c r="B43" s="113" t="s">
        <v>124</v>
      </c>
      <c r="C43" s="114">
        <f>B9</f>
        <v>0</v>
      </c>
      <c r="D43" s="114">
        <f>B8</f>
        <v>0</v>
      </c>
      <c r="E43" s="93"/>
      <c r="F43" s="93" t="s">
        <v>28</v>
      </c>
      <c r="G43" s="93"/>
      <c r="H43" s="93"/>
      <c r="I43" s="93"/>
      <c r="J43" s="93"/>
      <c r="K43" s="93"/>
      <c r="L43" s="93"/>
      <c r="M43" s="93"/>
      <c r="N43" s="93"/>
      <c r="O43" s="93"/>
      <c r="P43" s="93"/>
    </row>
    <row r="44" spans="1:16" ht="15.75">
      <c r="A44" s="93"/>
      <c r="B44" s="113" t="s">
        <v>132</v>
      </c>
      <c r="C44" s="115" t="e">
        <f>C24</f>
        <v>#DIV/0!</v>
      </c>
      <c r="D44" s="115" t="e">
        <f>B24</f>
        <v>#DIV/0!</v>
      </c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</row>
    <row r="45" spans="1:16" ht="15.75">
      <c r="A45" s="93"/>
      <c r="B45" s="113" t="s">
        <v>133</v>
      </c>
      <c r="C45" s="115" t="e">
        <f>E24</f>
        <v>#DIV/0!</v>
      </c>
      <c r="D45" s="115" t="e">
        <f>D24</f>
        <v>#DIV/0!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</row>
    <row r="46" spans="1:16" ht="1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</row>
    <row r="47" spans="1:16" ht="1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</row>
    <row r="48" spans="1:16" ht="15.75">
      <c r="A48" s="92" t="s">
        <v>134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</row>
    <row r="49" spans="1:16" ht="15.75">
      <c r="A49" s="93"/>
      <c r="B49" s="116" t="s">
        <v>135</v>
      </c>
      <c r="C49" s="116" t="s">
        <v>136</v>
      </c>
      <c r="D49" s="93"/>
      <c r="E49" s="93"/>
      <c r="F49" s="93"/>
      <c r="G49" s="93"/>
      <c r="H49"/>
      <c r="I49"/>
      <c r="J49"/>
      <c r="K49"/>
      <c r="L49"/>
      <c r="M49"/>
      <c r="N49"/>
      <c r="O49"/>
      <c r="P49" s="93"/>
    </row>
    <row r="50" spans="1:16" ht="15">
      <c r="A50" s="93" t="s">
        <v>137</v>
      </c>
      <c r="B50" s="117">
        <f>B22</f>
        <v>0</v>
      </c>
      <c r="C50" s="117" t="e">
        <f>D22+D23</f>
        <v>#DIV/0!</v>
      </c>
      <c r="D50" s="93"/>
      <c r="E50" s="93"/>
      <c r="F50" s="93"/>
      <c r="G50" s="93"/>
      <c r="H50"/>
      <c r="I50"/>
      <c r="J50"/>
      <c r="K50"/>
      <c r="L50"/>
      <c r="M50"/>
      <c r="N50"/>
      <c r="O50"/>
      <c r="P50" s="93"/>
    </row>
    <row r="51" spans="1:16" ht="15">
      <c r="A51" s="93" t="s">
        <v>138</v>
      </c>
      <c r="B51" s="118">
        <f>B10</f>
        <v>0</v>
      </c>
      <c r="C51" s="118">
        <f>B51</f>
        <v>0</v>
      </c>
      <c r="D51" s="93"/>
      <c r="E51" s="93"/>
      <c r="F51" s="93"/>
      <c r="G51" s="93"/>
      <c r="H51"/>
      <c r="I51"/>
      <c r="J51"/>
      <c r="K51"/>
      <c r="L51"/>
      <c r="M51"/>
      <c r="N51"/>
      <c r="O51"/>
      <c r="P51" s="93"/>
    </row>
    <row r="52" spans="1:16" ht="15">
      <c r="A52" s="93" t="s">
        <v>139</v>
      </c>
      <c r="B52" s="117">
        <f>((B5*B6)+(B3*B7))</f>
        <v>0</v>
      </c>
      <c r="C52" s="117">
        <f>(B5*B6)</f>
        <v>0</v>
      </c>
      <c r="D52" s="93"/>
      <c r="E52" s="93"/>
      <c r="F52" s="93"/>
      <c r="G52" s="93"/>
      <c r="H52"/>
      <c r="I52"/>
      <c r="J52"/>
      <c r="K52"/>
      <c r="L52"/>
      <c r="M52"/>
      <c r="N52"/>
      <c r="O52"/>
      <c r="P52" s="93"/>
    </row>
    <row r="53" spans="1:16" ht="15">
      <c r="A53" s="93"/>
      <c r="B53" s="117"/>
      <c r="C53" s="117"/>
      <c r="D53" s="93"/>
      <c r="E53" s="93"/>
      <c r="F53" s="93"/>
      <c r="G53" s="93"/>
      <c r="H53"/>
      <c r="I53"/>
      <c r="J53"/>
      <c r="K53"/>
      <c r="L53"/>
      <c r="M53"/>
      <c r="N53"/>
      <c r="O53"/>
      <c r="P53" s="93"/>
    </row>
    <row r="54" spans="1:16" ht="15.75">
      <c r="A54" s="93" t="s">
        <v>124</v>
      </c>
      <c r="B54" s="117" t="e">
        <f>((((B52*(1-B51))*C50))-(((C52*(1-C51))*B50)))/((1-C51)*(C50-B50))</f>
        <v>#DIV/0!</v>
      </c>
      <c r="C54" s="117" t="e">
        <f>B54</f>
        <v>#DIV/0!</v>
      </c>
      <c r="D54" s="95" t="s">
        <v>140</v>
      </c>
      <c r="E54" s="93"/>
      <c r="F54" s="93"/>
      <c r="G54" s="93"/>
      <c r="H54"/>
      <c r="I54"/>
      <c r="J54"/>
      <c r="K54"/>
      <c r="L54"/>
      <c r="M54"/>
      <c r="N54"/>
      <c r="O54"/>
      <c r="P54" s="93"/>
    </row>
    <row r="55" spans="1:16" ht="15">
      <c r="A55" s="93" t="s">
        <v>139</v>
      </c>
      <c r="B55" s="119">
        <f>B52</f>
        <v>0</v>
      </c>
      <c r="C55" s="119">
        <f>C52</f>
        <v>0</v>
      </c>
      <c r="D55" s="93" t="s">
        <v>28</v>
      </c>
      <c r="E55" s="93"/>
      <c r="F55" s="93"/>
      <c r="G55" s="93"/>
      <c r="H55"/>
      <c r="I55"/>
      <c r="J55"/>
      <c r="K55"/>
      <c r="L55"/>
      <c r="M55"/>
      <c r="N55"/>
      <c r="O55"/>
      <c r="P55" s="93"/>
    </row>
    <row r="56" spans="1:16" ht="15">
      <c r="A56" s="93" t="s">
        <v>141</v>
      </c>
      <c r="B56" s="120" t="e">
        <f>B54-B55</f>
        <v>#DIV/0!</v>
      </c>
      <c r="C56" s="120" t="e">
        <f>C54-C55</f>
        <v>#DIV/0!</v>
      </c>
      <c r="D56" s="93" t="s">
        <v>28</v>
      </c>
      <c r="E56" s="93" t="s">
        <v>28</v>
      </c>
      <c r="F56" s="93"/>
      <c r="G56" s="93"/>
      <c r="H56"/>
      <c r="I56"/>
      <c r="J56"/>
      <c r="K56"/>
      <c r="L56"/>
      <c r="M56"/>
      <c r="N56"/>
      <c r="O56"/>
      <c r="P56" s="93"/>
    </row>
    <row r="57" spans="1:16" ht="15">
      <c r="A57" s="93" t="s">
        <v>80</v>
      </c>
      <c r="B57" s="120" t="e">
        <f>B56*B51</f>
        <v>#DIV/0!</v>
      </c>
      <c r="C57" s="120" t="e">
        <f>C56*C51</f>
        <v>#DIV/0!</v>
      </c>
      <c r="D57" s="93"/>
      <c r="E57" s="93" t="s">
        <v>28</v>
      </c>
      <c r="F57" s="93"/>
      <c r="G57" s="93"/>
      <c r="H57"/>
      <c r="I57"/>
      <c r="J57"/>
      <c r="K57"/>
      <c r="L57"/>
      <c r="M57"/>
      <c r="N57"/>
      <c r="O57"/>
      <c r="P57" s="93"/>
    </row>
    <row r="58" spans="1:16" ht="15">
      <c r="A58" s="93" t="s">
        <v>142</v>
      </c>
      <c r="B58" s="120" t="e">
        <f>B56-B57</f>
        <v>#DIV/0!</v>
      </c>
      <c r="C58" s="120" t="e">
        <f>C56-C57</f>
        <v>#DIV/0!</v>
      </c>
      <c r="D58" s="93"/>
      <c r="E58" s="93"/>
      <c r="F58" s="93"/>
      <c r="G58" s="93"/>
      <c r="H58"/>
      <c r="I58"/>
      <c r="J58"/>
      <c r="K58"/>
      <c r="L58"/>
      <c r="M58"/>
      <c r="N58"/>
      <c r="O58"/>
      <c r="P58" s="93"/>
    </row>
    <row r="59" spans="1:16" ht="15.75">
      <c r="A59" s="93" t="s">
        <v>143</v>
      </c>
      <c r="B59" s="121" t="e">
        <f>B58/B50</f>
        <v>#DIV/0!</v>
      </c>
      <c r="C59" s="121" t="e">
        <f>C58/C50</f>
        <v>#DIV/0!</v>
      </c>
      <c r="D59" s="95" t="s">
        <v>144</v>
      </c>
      <c r="E59" s="93"/>
      <c r="F59" s="93"/>
      <c r="G59" s="93"/>
      <c r="H59"/>
      <c r="I59"/>
      <c r="J59"/>
      <c r="K59"/>
      <c r="L59"/>
      <c r="M59"/>
      <c r="N59"/>
      <c r="O59"/>
      <c r="P59" s="93"/>
    </row>
    <row r="60" spans="1:16" ht="15">
      <c r="A60" s="93"/>
      <c r="B60" s="93"/>
      <c r="C60" s="93"/>
      <c r="D60" s="93"/>
      <c r="E60" s="93"/>
      <c r="F60" s="93"/>
      <c r="G60" s="93"/>
      <c r="H60"/>
      <c r="I60"/>
      <c r="J60"/>
      <c r="K60"/>
      <c r="L60"/>
      <c r="M60"/>
      <c r="N60"/>
      <c r="O60"/>
      <c r="P60" s="93"/>
    </row>
    <row r="61" spans="1:16" ht="15">
      <c r="A61" s="93"/>
      <c r="B61" s="93"/>
      <c r="C61" s="93"/>
      <c r="D61" s="93"/>
      <c r="E61" s="93"/>
      <c r="F61" s="93"/>
      <c r="G61" s="93"/>
      <c r="H61"/>
      <c r="I61"/>
      <c r="J61"/>
      <c r="K61"/>
      <c r="L61"/>
      <c r="M61"/>
      <c r="N61"/>
      <c r="O61"/>
      <c r="P61" s="93"/>
    </row>
    <row r="62" spans="1:16" ht="15.75">
      <c r="A62" s="92" t="s">
        <v>145</v>
      </c>
      <c r="B62" s="93"/>
      <c r="C62" s="93"/>
      <c r="D62" s="93"/>
      <c r="E62" s="93"/>
      <c r="F62" s="93"/>
      <c r="G62" s="93"/>
      <c r="H62"/>
      <c r="I62"/>
      <c r="J62"/>
      <c r="K62"/>
      <c r="L62"/>
      <c r="M62"/>
      <c r="N62"/>
      <c r="O62"/>
      <c r="P62" s="93"/>
    </row>
    <row r="63" spans="1:16" ht="15.75">
      <c r="A63" s="93" t="s">
        <v>28</v>
      </c>
      <c r="B63" s="116" t="s">
        <v>146</v>
      </c>
      <c r="C63" s="116" t="s">
        <v>147</v>
      </c>
      <c r="D63" s="116" t="s">
        <v>148</v>
      </c>
      <c r="E63" s="93"/>
      <c r="F63" s="93"/>
      <c r="G63" s="93"/>
      <c r="H63"/>
      <c r="I63"/>
      <c r="J63"/>
      <c r="K63"/>
      <c r="L63"/>
      <c r="M63"/>
      <c r="N63"/>
      <c r="O63"/>
      <c r="P63" s="93"/>
    </row>
    <row r="64" spans="1:16" ht="15">
      <c r="A64" s="93" t="s">
        <v>124</v>
      </c>
      <c r="B64" s="117">
        <f>B9</f>
        <v>0</v>
      </c>
      <c r="C64" s="117">
        <f>B8</f>
        <v>0</v>
      </c>
      <c r="D64" s="117" t="e">
        <f>C54</f>
        <v>#DIV/0!</v>
      </c>
      <c r="E64" s="93"/>
      <c r="F64" s="93"/>
      <c r="G64" s="93"/>
      <c r="H64"/>
      <c r="I64"/>
      <c r="J64"/>
      <c r="K64"/>
      <c r="L64"/>
      <c r="M64"/>
      <c r="N64"/>
      <c r="O64"/>
      <c r="P64" s="93"/>
    </row>
    <row r="65" spans="1:16" ht="15.75">
      <c r="A65" s="93" t="s">
        <v>149</v>
      </c>
      <c r="B65" s="216">
        <v>0</v>
      </c>
      <c r="C65" s="216">
        <v>0</v>
      </c>
      <c r="D65" s="216">
        <v>0</v>
      </c>
      <c r="E65" s="95" t="s">
        <v>28</v>
      </c>
      <c r="F65" s="93"/>
      <c r="G65" s="93"/>
      <c r="H65"/>
      <c r="I65"/>
      <c r="J65"/>
      <c r="K65"/>
      <c r="L65"/>
      <c r="M65"/>
      <c r="N65"/>
      <c r="O65"/>
      <c r="P65" s="93"/>
    </row>
    <row r="66" spans="1:16" ht="15.75">
      <c r="A66" s="92" t="s">
        <v>150</v>
      </c>
      <c r="B66" s="117" t="e">
        <f>B64/B65</f>
        <v>#DIV/0!</v>
      </c>
      <c r="C66" s="117" t="e">
        <f>C64/C65</f>
        <v>#DIV/0!</v>
      </c>
      <c r="D66" s="117" t="e">
        <f>D64/D65</f>
        <v>#DIV/0!</v>
      </c>
      <c r="E66" s="93"/>
      <c r="F66" s="93"/>
      <c r="G66" s="93"/>
      <c r="H66"/>
      <c r="I66"/>
      <c r="J66"/>
      <c r="K66"/>
      <c r="L66"/>
      <c r="M66"/>
      <c r="N66"/>
      <c r="O66"/>
      <c r="P66" s="93"/>
    </row>
    <row r="67" spans="1:16" ht="15.75">
      <c r="A67" s="93" t="s">
        <v>151</v>
      </c>
      <c r="B67" s="213">
        <f>B7</f>
        <v>0</v>
      </c>
      <c r="C67" s="213">
        <f>B7</f>
        <v>0</v>
      </c>
      <c r="D67" s="214">
        <f>C67</f>
        <v>0</v>
      </c>
      <c r="E67" s="93"/>
      <c r="F67" s="122" t="s">
        <v>152</v>
      </c>
      <c r="G67" s="123" t="s">
        <v>153</v>
      </c>
      <c r="H67" s="123" t="s">
        <v>154</v>
      </c>
      <c r="I67" s="123" t="s">
        <v>155</v>
      </c>
      <c r="J67" s="123" t="s">
        <v>156</v>
      </c>
      <c r="K67" s="123" t="s">
        <v>157</v>
      </c>
      <c r="L67" s="123" t="s">
        <v>158</v>
      </c>
      <c r="M67" s="124" t="s">
        <v>159</v>
      </c>
      <c r="P67" s="93"/>
    </row>
    <row r="68" spans="1:16" ht="15.75">
      <c r="A68" s="92" t="s">
        <v>160</v>
      </c>
      <c r="B68" s="117" t="e">
        <f>B66/B67</f>
        <v>#DIV/0!</v>
      </c>
      <c r="C68" s="117" t="e">
        <f>C66/C67</f>
        <v>#DIV/0!</v>
      </c>
      <c r="D68" s="117" t="e">
        <f>D66/D67</f>
        <v>#DIV/0!</v>
      </c>
      <c r="E68" s="93"/>
      <c r="F68" s="125" t="s">
        <v>161</v>
      </c>
      <c r="G68" s="126">
        <v>27.3</v>
      </c>
      <c r="H68" s="126">
        <v>18</v>
      </c>
      <c r="I68" s="126">
        <v>10.4</v>
      </c>
      <c r="J68" s="126">
        <v>5.9</v>
      </c>
      <c r="K68" s="126">
        <v>3.4</v>
      </c>
      <c r="L68" s="126">
        <v>1.5</v>
      </c>
      <c r="M68" s="127">
        <v>0.5</v>
      </c>
      <c r="P68" s="93"/>
    </row>
    <row r="69" spans="1:16" ht="15">
      <c r="A69" s="93" t="s">
        <v>162</v>
      </c>
      <c r="B69" s="215">
        <f>B5</f>
        <v>0</v>
      </c>
      <c r="C69" s="215">
        <f>B69</f>
        <v>0</v>
      </c>
      <c r="D69" s="215">
        <f>C69</f>
        <v>0</v>
      </c>
      <c r="E69" s="93"/>
      <c r="F69" s="128" t="s">
        <v>163</v>
      </c>
      <c r="G69" s="129">
        <v>0.126</v>
      </c>
      <c r="H69" s="129">
        <v>0.36099999999999999</v>
      </c>
      <c r="I69" s="129">
        <v>0.38400000000000001</v>
      </c>
      <c r="J69" s="129">
        <v>0.437</v>
      </c>
      <c r="K69" s="129">
        <v>0.51900000000000002</v>
      </c>
      <c r="L69" s="129">
        <v>0.749</v>
      </c>
      <c r="M69" s="130">
        <v>1.006</v>
      </c>
      <c r="P69" s="93"/>
    </row>
    <row r="70" spans="1:16" ht="15.75">
      <c r="A70" s="92" t="s">
        <v>164</v>
      </c>
      <c r="B70" s="131" t="e">
        <f>B68-B69</f>
        <v>#DIV/0!</v>
      </c>
      <c r="C70" s="131" t="e">
        <f>C68-C69</f>
        <v>#DIV/0!</v>
      </c>
      <c r="D70" s="131" t="e">
        <f>D68-D69</f>
        <v>#DIV/0!</v>
      </c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</row>
    <row r="71" spans="1:16" ht="15.75">
      <c r="E71" s="93"/>
      <c r="F71" s="93"/>
      <c r="G71" s="93"/>
      <c r="H71" s="95" t="s">
        <v>28</v>
      </c>
      <c r="I71" s="93"/>
      <c r="J71" s="93"/>
      <c r="K71" s="93"/>
      <c r="L71" s="93"/>
      <c r="M71" s="93"/>
      <c r="N71" s="93"/>
      <c r="O71" s="93"/>
      <c r="P71" s="93"/>
    </row>
    <row r="72" spans="1:16" ht="1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</row>
    <row r="73" spans="1:16" ht="1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6" ht="15">
      <c r="A74" s="193" t="s">
        <v>334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16" ht="15">
      <c r="A75" s="202" t="s">
        <v>318</v>
      </c>
      <c r="B75" s="203"/>
      <c r="C75" s="203"/>
      <c r="D75" s="203"/>
      <c r="E75" s="203"/>
      <c r="F75" s="203"/>
      <c r="G75" s="93"/>
      <c r="H75" s="93"/>
      <c r="I75" s="93"/>
      <c r="J75" s="93"/>
      <c r="K75" s="93"/>
      <c r="L75" s="93"/>
      <c r="M75" s="93"/>
      <c r="N75" s="93"/>
      <c r="O75" s="93"/>
      <c r="P75" s="93"/>
    </row>
    <row r="76" spans="1:16" ht="15">
      <c r="A76" s="184"/>
      <c r="B76" s="185"/>
      <c r="C76" s="185"/>
      <c r="D76" s="185"/>
      <c r="E76" s="185"/>
      <c r="F76" s="186"/>
      <c r="G76" s="93"/>
      <c r="H76" s="93"/>
      <c r="I76" s="93"/>
      <c r="J76" s="93"/>
      <c r="K76" s="93"/>
      <c r="L76" s="93"/>
      <c r="M76" s="93"/>
      <c r="N76" s="93"/>
      <c r="O76" s="93"/>
      <c r="P76" s="93"/>
    </row>
    <row r="77" spans="1:16" ht="15">
      <c r="A77" s="187"/>
      <c r="B77" s="188"/>
      <c r="C77" s="188"/>
      <c r="D77" s="188"/>
      <c r="E77" s="188"/>
      <c r="F77" s="189"/>
      <c r="G77" s="93"/>
      <c r="H77" s="93"/>
      <c r="I77" s="93"/>
      <c r="J77" s="93"/>
      <c r="K77" s="93"/>
      <c r="L77" s="93"/>
      <c r="M77" s="93"/>
      <c r="N77" s="93"/>
      <c r="O77" s="93"/>
      <c r="P77" s="93"/>
    </row>
    <row r="78" spans="1:16" ht="15">
      <c r="A78" s="187"/>
      <c r="B78" s="188"/>
      <c r="C78" s="188"/>
      <c r="D78" s="188"/>
      <c r="E78" s="188"/>
      <c r="F78" s="189"/>
      <c r="G78" s="93"/>
      <c r="H78" s="93"/>
      <c r="I78" s="93"/>
      <c r="J78" s="93"/>
      <c r="K78" s="93"/>
      <c r="L78" s="93"/>
      <c r="M78" s="93"/>
      <c r="N78" s="93"/>
      <c r="O78" s="93"/>
      <c r="P78" s="93"/>
    </row>
    <row r="79" spans="1:16" ht="15">
      <c r="A79" s="187"/>
      <c r="B79" s="188"/>
      <c r="C79" s="188"/>
      <c r="D79" s="188"/>
      <c r="E79" s="188"/>
      <c r="F79" s="189"/>
      <c r="G79" s="93"/>
      <c r="H79" s="93"/>
      <c r="I79" s="93"/>
      <c r="J79" s="93"/>
      <c r="K79" s="93"/>
      <c r="L79" s="93"/>
      <c r="M79" s="93"/>
      <c r="N79" s="93"/>
      <c r="O79" s="93"/>
      <c r="P79" s="93"/>
    </row>
    <row r="80" spans="1:16" ht="15">
      <c r="A80" s="187"/>
      <c r="B80" s="188"/>
      <c r="C80" s="188"/>
      <c r="D80" s="188"/>
      <c r="E80" s="188"/>
      <c r="F80" s="189"/>
      <c r="G80" s="93"/>
      <c r="H80" s="93"/>
      <c r="I80" s="93"/>
      <c r="J80" s="93"/>
      <c r="K80" s="93"/>
      <c r="L80" s="93"/>
      <c r="M80" s="93"/>
      <c r="N80" s="93"/>
      <c r="O80" s="93"/>
      <c r="P80" s="93"/>
    </row>
    <row r="81" spans="1:16" ht="15">
      <c r="A81" s="187"/>
      <c r="B81" s="188"/>
      <c r="C81" s="188"/>
      <c r="D81" s="188"/>
      <c r="E81" s="188"/>
      <c r="F81" s="189"/>
      <c r="G81" s="93"/>
      <c r="H81" s="93"/>
      <c r="I81" s="93"/>
      <c r="J81" s="93"/>
      <c r="K81" s="93"/>
      <c r="L81" s="93"/>
      <c r="M81" s="93"/>
      <c r="N81" s="93"/>
      <c r="O81" s="93"/>
      <c r="P81" s="93"/>
    </row>
    <row r="82" spans="1:16" ht="15">
      <c r="A82" s="187"/>
      <c r="B82" s="188"/>
      <c r="C82" s="188"/>
      <c r="D82" s="188"/>
      <c r="E82" s="188"/>
      <c r="F82" s="189"/>
      <c r="G82" s="93"/>
      <c r="H82" s="93"/>
      <c r="I82" s="93"/>
      <c r="J82" s="93"/>
      <c r="K82" s="93"/>
      <c r="L82" s="93"/>
      <c r="M82" s="93"/>
      <c r="N82" s="93"/>
      <c r="O82" s="93"/>
      <c r="P82" s="93"/>
    </row>
    <row r="83" spans="1:16" ht="15">
      <c r="A83" s="187"/>
      <c r="B83" s="188"/>
      <c r="C83" s="188"/>
      <c r="D83" s="188"/>
      <c r="E83" s="188"/>
      <c r="F83" s="189"/>
      <c r="G83" s="93"/>
      <c r="H83" s="93"/>
      <c r="I83" s="93"/>
      <c r="J83" s="93"/>
      <c r="K83" s="93"/>
      <c r="L83" s="93"/>
      <c r="M83" s="93"/>
      <c r="N83" s="93"/>
      <c r="O83" s="93"/>
      <c r="P83" s="93"/>
    </row>
    <row r="84" spans="1:16" ht="15">
      <c r="A84" s="187"/>
      <c r="B84" s="188"/>
      <c r="C84" s="188"/>
      <c r="D84" s="188"/>
      <c r="E84" s="188"/>
      <c r="F84" s="189"/>
      <c r="G84" s="93"/>
      <c r="H84" s="93"/>
      <c r="I84" s="93"/>
      <c r="J84" s="93"/>
      <c r="K84" s="93"/>
      <c r="L84" s="93"/>
      <c r="M84" s="93"/>
      <c r="N84" s="93"/>
      <c r="O84" s="93"/>
      <c r="P84" s="93"/>
    </row>
    <row r="85" spans="1:16" ht="15">
      <c r="A85" s="187"/>
      <c r="B85" s="188"/>
      <c r="C85" s="188"/>
      <c r="D85" s="188"/>
      <c r="E85" s="188"/>
      <c r="F85" s="189"/>
      <c r="G85" s="93"/>
      <c r="H85" s="93"/>
      <c r="I85" s="93"/>
      <c r="J85" s="93"/>
      <c r="K85" s="93"/>
      <c r="L85" s="93"/>
      <c r="M85" s="93"/>
      <c r="N85" s="93"/>
      <c r="O85" s="93"/>
      <c r="P85" s="93"/>
    </row>
    <row r="86" spans="1:16" ht="15">
      <c r="A86" s="187"/>
      <c r="B86" s="188"/>
      <c r="C86" s="188"/>
      <c r="D86" s="188"/>
      <c r="E86" s="188"/>
      <c r="F86" s="189"/>
      <c r="G86" s="93"/>
      <c r="H86" s="93"/>
      <c r="I86" s="93"/>
      <c r="J86" s="93"/>
      <c r="K86" s="93"/>
      <c r="L86" s="93"/>
      <c r="M86" s="93"/>
      <c r="N86" s="93"/>
      <c r="O86" s="93"/>
      <c r="P86" s="93"/>
    </row>
    <row r="87" spans="1:16" ht="15">
      <c r="A87" s="187"/>
      <c r="B87" s="188"/>
      <c r="C87" s="188"/>
      <c r="D87" s="188"/>
      <c r="E87" s="188"/>
      <c r="F87" s="189"/>
      <c r="G87" s="93"/>
      <c r="H87" s="93"/>
      <c r="I87" s="93"/>
      <c r="J87" s="93"/>
      <c r="K87" s="93"/>
      <c r="L87" s="93"/>
      <c r="M87" s="93"/>
      <c r="N87" s="93"/>
      <c r="O87" s="93"/>
      <c r="P87" s="93"/>
    </row>
    <row r="88" spans="1:16" ht="15">
      <c r="A88" s="187"/>
      <c r="B88" s="188"/>
      <c r="C88" s="188"/>
      <c r="D88" s="188"/>
      <c r="E88" s="188"/>
      <c r="F88" s="189"/>
      <c r="G88" s="93"/>
      <c r="H88" s="93"/>
      <c r="I88" s="93"/>
      <c r="J88" s="93"/>
      <c r="K88" s="93"/>
      <c r="L88" s="93"/>
      <c r="M88" s="93"/>
      <c r="N88" s="93"/>
      <c r="O88" s="93"/>
      <c r="P88" s="93"/>
    </row>
    <row r="89" spans="1:16" ht="15">
      <c r="A89" s="187"/>
      <c r="B89" s="188"/>
      <c r="C89" s="188"/>
      <c r="D89" s="188"/>
      <c r="E89" s="188"/>
      <c r="F89" s="189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ht="15">
      <c r="A90" s="187"/>
      <c r="B90" s="188"/>
      <c r="C90" s="188"/>
      <c r="D90" s="188"/>
      <c r="E90" s="188"/>
      <c r="F90" s="189"/>
      <c r="G90" s="93"/>
      <c r="H90" s="93"/>
      <c r="I90" s="93"/>
      <c r="J90" s="93"/>
      <c r="K90" s="93"/>
      <c r="L90" s="93"/>
      <c r="M90" s="93"/>
      <c r="N90" s="93"/>
      <c r="O90" s="93"/>
      <c r="P90" s="93"/>
    </row>
    <row r="91" spans="1:16" ht="15">
      <c r="A91" s="187"/>
      <c r="B91" s="188"/>
      <c r="C91" s="188"/>
      <c r="D91" s="188"/>
      <c r="E91" s="188"/>
      <c r="F91" s="189"/>
      <c r="G91" s="93"/>
      <c r="H91" s="93"/>
      <c r="I91" s="93"/>
      <c r="J91" s="93"/>
      <c r="K91" s="93"/>
      <c r="L91" s="93"/>
      <c r="M91" s="93"/>
      <c r="N91" s="93"/>
      <c r="O91" s="93"/>
      <c r="P91" s="93"/>
    </row>
    <row r="92" spans="1:16" ht="15">
      <c r="A92" s="187"/>
      <c r="B92" s="188"/>
      <c r="C92" s="188"/>
      <c r="D92" s="188"/>
      <c r="E92" s="188"/>
      <c r="F92" s="189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>
      <c r="A93" s="187"/>
      <c r="B93" s="188"/>
      <c r="C93" s="188"/>
      <c r="D93" s="188"/>
      <c r="E93" s="188"/>
      <c r="F93" s="189"/>
    </row>
    <row r="94" spans="1:16">
      <c r="A94" s="187"/>
      <c r="B94" s="188"/>
      <c r="C94" s="188"/>
      <c r="D94" s="188"/>
      <c r="E94" s="188"/>
      <c r="F94" s="189"/>
    </row>
    <row r="95" spans="1:16">
      <c r="A95" s="187"/>
      <c r="B95" s="188"/>
      <c r="C95" s="188"/>
      <c r="D95" s="188"/>
      <c r="E95" s="188"/>
      <c r="F95" s="189"/>
    </row>
    <row r="96" spans="1:16">
      <c r="A96" s="187"/>
      <c r="B96" s="188"/>
      <c r="C96" s="188"/>
      <c r="D96" s="188"/>
      <c r="E96" s="188"/>
      <c r="F96" s="189"/>
    </row>
    <row r="97" spans="1:6">
      <c r="A97" s="187"/>
      <c r="B97" s="188"/>
      <c r="C97" s="188"/>
      <c r="D97" s="188"/>
      <c r="E97" s="188"/>
      <c r="F97" s="189"/>
    </row>
    <row r="98" spans="1:6">
      <c r="A98" s="187"/>
      <c r="B98" s="188"/>
      <c r="C98" s="188"/>
      <c r="D98" s="188"/>
      <c r="E98" s="188"/>
      <c r="F98" s="189"/>
    </row>
    <row r="99" spans="1:6">
      <c r="A99" s="187"/>
      <c r="B99" s="188"/>
      <c r="C99" s="188"/>
      <c r="D99" s="188"/>
      <c r="E99" s="188"/>
      <c r="F99" s="189"/>
    </row>
    <row r="100" spans="1:6">
      <c r="A100" s="190"/>
      <c r="B100" s="191"/>
      <c r="C100" s="191"/>
      <c r="D100" s="191"/>
      <c r="E100" s="191"/>
      <c r="F100" s="192"/>
    </row>
    <row r="102" spans="1:6">
      <c r="A102" s="193" t="s">
        <v>335</v>
      </c>
      <c r="B102" s="193" t="s">
        <v>353</v>
      </c>
    </row>
    <row r="103" spans="1:6">
      <c r="A103" s="202" t="s">
        <v>325</v>
      </c>
    </row>
    <row r="104" spans="1:6">
      <c r="A104" t="s">
        <v>355</v>
      </c>
      <c r="B104"/>
      <c r="C104"/>
      <c r="D104"/>
      <c r="E104"/>
      <c r="F104"/>
    </row>
    <row r="105" spans="1:6">
      <c r="A105" t="s">
        <v>356</v>
      </c>
      <c r="B105"/>
      <c r="C105"/>
      <c r="D105"/>
      <c r="E105"/>
      <c r="F105"/>
    </row>
    <row r="106" spans="1:6">
      <c r="A106" s="184"/>
      <c r="B106" s="185"/>
      <c r="C106" s="185"/>
      <c r="D106" s="185"/>
      <c r="E106" s="185"/>
      <c r="F106" s="186"/>
    </row>
    <row r="107" spans="1:6">
      <c r="A107" s="187"/>
      <c r="B107" s="188"/>
      <c r="C107" s="188"/>
      <c r="D107" s="188"/>
      <c r="E107" s="188"/>
      <c r="F107" s="189"/>
    </row>
    <row r="108" spans="1:6">
      <c r="A108" s="187"/>
      <c r="B108" s="188"/>
      <c r="C108" s="188"/>
      <c r="D108" s="188"/>
      <c r="E108" s="188"/>
      <c r="F108" s="189"/>
    </row>
    <row r="109" spans="1:6">
      <c r="A109" s="187"/>
      <c r="B109" s="188"/>
      <c r="C109" s="188"/>
      <c r="D109" s="188"/>
      <c r="E109" s="188"/>
      <c r="F109" s="189"/>
    </row>
    <row r="110" spans="1:6">
      <c r="A110" s="187"/>
      <c r="B110" s="188"/>
      <c r="C110" s="188"/>
      <c r="D110" s="188"/>
      <c r="E110" s="188"/>
      <c r="F110" s="189"/>
    </row>
    <row r="111" spans="1:6">
      <c r="A111" s="187"/>
      <c r="B111" s="188"/>
      <c r="C111" s="188"/>
      <c r="D111" s="188"/>
      <c r="E111" s="188"/>
      <c r="F111" s="189"/>
    </row>
    <row r="112" spans="1:6">
      <c r="A112" s="187"/>
      <c r="B112" s="188"/>
      <c r="C112" s="188"/>
      <c r="D112" s="188"/>
      <c r="E112" s="188"/>
      <c r="F112" s="189"/>
    </row>
    <row r="113" spans="1:6">
      <c r="A113" s="187"/>
      <c r="B113" s="188"/>
      <c r="C113" s="188"/>
      <c r="D113" s="188"/>
      <c r="E113" s="188"/>
      <c r="F113" s="189"/>
    </row>
    <row r="114" spans="1:6">
      <c r="A114" s="187"/>
      <c r="B114" s="188"/>
      <c r="C114" s="188"/>
      <c r="D114" s="188"/>
      <c r="E114" s="188"/>
      <c r="F114" s="189"/>
    </row>
    <row r="115" spans="1:6">
      <c r="A115" s="187"/>
      <c r="B115" s="188"/>
      <c r="C115" s="188"/>
      <c r="D115" s="188"/>
      <c r="E115" s="188"/>
      <c r="F115" s="189"/>
    </row>
    <row r="116" spans="1:6">
      <c r="A116" s="187"/>
      <c r="B116" s="188"/>
      <c r="C116" s="188"/>
      <c r="D116" s="188"/>
      <c r="E116" s="188"/>
      <c r="F116" s="189"/>
    </row>
    <row r="117" spans="1:6">
      <c r="A117" s="187"/>
      <c r="B117" s="188"/>
      <c r="C117" s="188"/>
      <c r="D117" s="188"/>
      <c r="E117" s="188"/>
      <c r="F117" s="189"/>
    </row>
    <row r="118" spans="1:6">
      <c r="A118" s="187"/>
      <c r="B118" s="188"/>
      <c r="C118" s="188"/>
      <c r="D118" s="188"/>
      <c r="E118" s="188"/>
      <c r="F118" s="189"/>
    </row>
    <row r="119" spans="1:6">
      <c r="A119" s="187"/>
      <c r="B119" s="188"/>
      <c r="C119" s="188"/>
      <c r="D119" s="188"/>
      <c r="E119" s="188"/>
      <c r="F119" s="189"/>
    </row>
    <row r="120" spans="1:6">
      <c r="A120" s="187"/>
      <c r="B120" s="188"/>
      <c r="C120" s="188"/>
      <c r="D120" s="188"/>
      <c r="E120" s="188"/>
      <c r="F120" s="189"/>
    </row>
    <row r="121" spans="1:6">
      <c r="A121" s="187"/>
      <c r="B121" s="188"/>
      <c r="C121" s="188"/>
      <c r="D121" s="188"/>
      <c r="E121" s="188"/>
      <c r="F121" s="189"/>
    </row>
    <row r="122" spans="1:6">
      <c r="A122" s="187"/>
      <c r="B122" s="188"/>
      <c r="C122" s="188"/>
      <c r="D122" s="188"/>
      <c r="E122" s="188"/>
      <c r="F122" s="189"/>
    </row>
    <row r="123" spans="1:6">
      <c r="A123" s="187"/>
      <c r="B123" s="188"/>
      <c r="C123" s="188"/>
      <c r="D123" s="188"/>
      <c r="E123" s="188"/>
      <c r="F123" s="189"/>
    </row>
    <row r="124" spans="1:6">
      <c r="A124" s="187"/>
      <c r="B124" s="188"/>
      <c r="C124" s="188"/>
      <c r="D124" s="188"/>
      <c r="E124" s="188"/>
      <c r="F124" s="189"/>
    </row>
    <row r="125" spans="1:6">
      <c r="A125" s="187"/>
      <c r="B125" s="188"/>
      <c r="C125" s="188"/>
      <c r="D125" s="188"/>
      <c r="E125" s="188"/>
      <c r="F125" s="189"/>
    </row>
    <row r="126" spans="1:6">
      <c r="A126" s="187"/>
      <c r="B126" s="188"/>
      <c r="C126" s="188"/>
      <c r="D126" s="188"/>
      <c r="E126" s="188"/>
      <c r="F126" s="189"/>
    </row>
    <row r="127" spans="1:6">
      <c r="A127" s="187"/>
      <c r="B127" s="188"/>
      <c r="C127" s="188"/>
      <c r="D127" s="188"/>
      <c r="E127" s="188"/>
      <c r="F127" s="189"/>
    </row>
    <row r="128" spans="1:6">
      <c r="A128" s="187"/>
      <c r="B128" s="188"/>
      <c r="C128" s="188"/>
      <c r="D128" s="188"/>
      <c r="E128" s="188"/>
      <c r="F128" s="189"/>
    </row>
    <row r="129" spans="1:6">
      <c r="A129" s="187"/>
      <c r="B129" s="188"/>
      <c r="C129" s="188"/>
      <c r="D129" s="188"/>
      <c r="E129" s="188"/>
      <c r="F129" s="189"/>
    </row>
    <row r="130" spans="1:6">
      <c r="A130" s="187"/>
      <c r="B130" s="188"/>
      <c r="C130" s="188"/>
      <c r="D130" s="188"/>
      <c r="E130" s="188"/>
      <c r="F130" s="189"/>
    </row>
    <row r="131" spans="1:6">
      <c r="A131" s="187"/>
      <c r="B131" s="188"/>
      <c r="C131" s="188"/>
      <c r="D131" s="188"/>
      <c r="E131" s="188"/>
      <c r="F131" s="189"/>
    </row>
    <row r="132" spans="1:6">
      <c r="A132" s="187"/>
      <c r="B132" s="188"/>
      <c r="C132" s="188"/>
      <c r="D132" s="188"/>
      <c r="E132" s="188"/>
      <c r="F132" s="189"/>
    </row>
    <row r="133" spans="1:6">
      <c r="A133" s="187"/>
      <c r="B133" s="188"/>
      <c r="C133" s="188"/>
      <c r="D133" s="188"/>
      <c r="E133" s="188"/>
      <c r="F133" s="189"/>
    </row>
    <row r="134" spans="1:6">
      <c r="A134" s="187"/>
      <c r="B134" s="188"/>
      <c r="C134" s="188"/>
      <c r="D134" s="188"/>
      <c r="E134" s="188"/>
      <c r="F134" s="189"/>
    </row>
    <row r="135" spans="1:6">
      <c r="A135" s="187"/>
      <c r="B135" s="188"/>
      <c r="C135" s="188"/>
      <c r="D135" s="188"/>
      <c r="E135" s="188"/>
      <c r="F135" s="189"/>
    </row>
    <row r="136" spans="1:6">
      <c r="A136" s="187"/>
      <c r="B136" s="188"/>
      <c r="C136" s="188"/>
      <c r="D136" s="188"/>
      <c r="E136" s="188"/>
      <c r="F136" s="189"/>
    </row>
    <row r="137" spans="1:6">
      <c r="A137" s="187"/>
      <c r="B137" s="188"/>
      <c r="C137" s="188"/>
      <c r="D137" s="188"/>
      <c r="E137" s="188"/>
      <c r="F137" s="189"/>
    </row>
    <row r="138" spans="1:6">
      <c r="A138" s="187"/>
      <c r="B138" s="188"/>
      <c r="C138" s="188"/>
      <c r="D138" s="188"/>
      <c r="E138" s="188"/>
      <c r="F138" s="189"/>
    </row>
    <row r="139" spans="1:6">
      <c r="A139" s="187"/>
      <c r="B139" s="188"/>
      <c r="C139" s="188"/>
      <c r="D139" s="188"/>
      <c r="E139" s="188"/>
      <c r="F139" s="189"/>
    </row>
    <row r="140" spans="1:6">
      <c r="A140" s="187"/>
      <c r="B140" s="188"/>
      <c r="C140" s="188"/>
      <c r="D140" s="188"/>
      <c r="E140" s="188"/>
      <c r="F140" s="189"/>
    </row>
    <row r="141" spans="1:6">
      <c r="A141" s="187"/>
      <c r="B141" s="188"/>
      <c r="C141" s="188"/>
      <c r="D141" s="188"/>
      <c r="E141" s="188"/>
      <c r="F141" s="189"/>
    </row>
    <row r="142" spans="1:6">
      <c r="A142" s="187"/>
      <c r="B142" s="188"/>
      <c r="C142" s="188"/>
      <c r="D142" s="188"/>
      <c r="E142" s="188"/>
      <c r="F142" s="189"/>
    </row>
    <row r="143" spans="1:6">
      <c r="A143" s="190"/>
      <c r="B143" s="191"/>
      <c r="C143" s="191"/>
      <c r="D143" s="191"/>
      <c r="E143" s="191"/>
      <c r="F143" s="192"/>
    </row>
  </sheetData>
  <printOptions headings="1" gridLines="1"/>
  <pageMargins left="0.75" right="0.75" top="1" bottom="1" header="0.5" footer="0.5"/>
  <pageSetup scale="47" orientation="portrait" horizontalDpi="4294967294" verticalDpi="429496729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THIS FIRST</vt:lpstr>
      <vt:lpstr>Flow Diagram</vt:lpstr>
      <vt:lpstr>IS-BS Model</vt:lpstr>
      <vt:lpstr>Q1 Financial Statements</vt:lpstr>
      <vt:lpstr>Cost of Capital</vt:lpstr>
      <vt:lpstr>Q2-Q6 Equity Valuation</vt:lpstr>
      <vt:lpstr>Q7-Q8 Debt vs Equity Financing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Bairava Kuppuswamy</dc:creator>
  <cp:lastModifiedBy>Suthar Computer</cp:lastModifiedBy>
  <dcterms:created xsi:type="dcterms:W3CDTF">2012-04-23T11:46:54Z</dcterms:created>
  <dcterms:modified xsi:type="dcterms:W3CDTF">2014-04-28T06:19:02Z</dcterms:modified>
</cp:coreProperties>
</file>